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.kabore\Desktop\dossier 2024\PPM 2025\note technique et présentation\"/>
    </mc:Choice>
  </mc:AlternateContent>
  <bookViews>
    <workbookView xWindow="-120" yWindow="-120" windowWidth="20730" windowHeight="11160" activeTab="1"/>
  </bookViews>
  <sheets>
    <sheet name=" projet PPM 2025 " sheetId="4" r:id="rId1"/>
    <sheet name="PPM 2025 Initial" sheetId="5" r:id="rId2"/>
  </sheets>
  <externalReferences>
    <externalReference r:id="rId3"/>
  </externalReferences>
  <definedNames>
    <definedName name="_xlnm._FilterDatabase" localSheetId="0" hidden="1">' projet PPM 2025 '!$A$12:$L$86</definedName>
    <definedName name="Execution_F">[1]PTA_2017!$L$9:$L$208</definedName>
    <definedName name="_xlnm.Print_Titles" localSheetId="0">' projet PPM 2025 '!$11:$12</definedName>
    <definedName name="Programmation_F">[1]PTA_2017!$I$9:$I$208</definedName>
    <definedName name="Structure">[1]PTA_2017!$D$9:$D$208</definedName>
    <definedName name="Taux_P">[1]PTA_2017!$K$9:$K$208</definedName>
    <definedName name="_xlnm.Print_Area" localSheetId="0">' projet PPM 2025 '!$A$1:$L$96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5" l="1"/>
  <c r="K46" i="5" s="1"/>
  <c r="I45" i="5"/>
  <c r="K45" i="5" s="1"/>
  <c r="I44" i="5"/>
  <c r="K44" i="5" s="1"/>
  <c r="I37" i="5"/>
  <c r="K37" i="5" s="1"/>
  <c r="D37" i="5"/>
  <c r="I20" i="5"/>
  <c r="I18" i="5" l="1"/>
  <c r="K18" i="5" s="1"/>
  <c r="I19" i="5"/>
  <c r="K19" i="5" s="1"/>
  <c r="K20" i="5"/>
  <c r="I17" i="5"/>
  <c r="C47" i="5" l="1"/>
  <c r="I43" i="5"/>
  <c r="K43" i="5" s="1"/>
  <c r="I42" i="5"/>
  <c r="K42" i="5" s="1"/>
  <c r="I41" i="5"/>
  <c r="K41" i="5" s="1"/>
  <c r="I40" i="5"/>
  <c r="K40" i="5" s="1"/>
  <c r="I39" i="5"/>
  <c r="K39" i="5" s="1"/>
  <c r="I38" i="5"/>
  <c r="K38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K17" i="5"/>
  <c r="I16" i="5"/>
  <c r="K16" i="5" s="1"/>
  <c r="I15" i="5"/>
  <c r="K15" i="5" s="1"/>
  <c r="I14" i="5"/>
  <c r="K14" i="5" s="1"/>
  <c r="I13" i="5"/>
  <c r="K13" i="5" s="1"/>
  <c r="D47" i="5" l="1"/>
  <c r="I59" i="4"/>
  <c r="I58" i="4"/>
  <c r="I73" i="4"/>
  <c r="K73" i="4" s="1"/>
  <c r="I72" i="4"/>
  <c r="K72" i="4" s="1"/>
  <c r="I62" i="4"/>
  <c r="K62" i="4" s="1"/>
  <c r="I61" i="4"/>
  <c r="K61" i="4" s="1"/>
  <c r="I37" i="4"/>
  <c r="K37" i="4" s="1"/>
  <c r="I35" i="4"/>
  <c r="K35" i="4" s="1"/>
  <c r="I34" i="4"/>
  <c r="K34" i="4" s="1"/>
  <c r="I32" i="4"/>
  <c r="K32" i="4" s="1"/>
  <c r="I26" i="4"/>
  <c r="I25" i="4"/>
  <c r="I24" i="4"/>
  <c r="K24" i="4" s="1"/>
  <c r="I23" i="4"/>
  <c r="K23" i="4" s="1"/>
  <c r="I22" i="4"/>
  <c r="K22" i="4" s="1"/>
  <c r="I21" i="4"/>
  <c r="K21" i="4" s="1"/>
  <c r="I18" i="4"/>
  <c r="K18" i="4" s="1"/>
  <c r="I14" i="4"/>
  <c r="C74" i="4" l="1"/>
  <c r="I47" i="4" l="1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3" i="4" l="1"/>
  <c r="K33" i="4" s="1"/>
  <c r="I31" i="4"/>
  <c r="I27" i="4"/>
  <c r="I20" i="4"/>
  <c r="K20" i="4" s="1"/>
  <c r="I13" i="4"/>
  <c r="K13" i="4" s="1"/>
  <c r="I30" i="4" l="1"/>
  <c r="I70" i="4"/>
  <c r="I69" i="4"/>
  <c r="K69" i="4" s="1"/>
  <c r="I63" i="4"/>
  <c r="K63" i="4" s="1"/>
  <c r="I38" i="4"/>
  <c r="K38" i="4" s="1"/>
  <c r="I36" i="4"/>
  <c r="I71" i="4" l="1"/>
  <c r="K71" i="4" s="1"/>
  <c r="K70" i="4"/>
  <c r="K60" i="4"/>
  <c r="L59" i="4"/>
  <c r="L58" i="4"/>
  <c r="D38" i="4"/>
  <c r="K36" i="4"/>
  <c r="K31" i="4"/>
  <c r="K30" i="4"/>
  <c r="I29" i="4"/>
  <c r="K29" i="4" s="1"/>
  <c r="I28" i="4"/>
  <c r="K28" i="4" s="1"/>
  <c r="K27" i="4"/>
  <c r="K26" i="4"/>
  <c r="K25" i="4"/>
  <c r="I17" i="4"/>
  <c r="K17" i="4" s="1"/>
  <c r="I16" i="4"/>
  <c r="K16" i="4" s="1"/>
  <c r="I15" i="4"/>
  <c r="K15" i="4" s="1"/>
  <c r="K14" i="4"/>
  <c r="D13" i="4"/>
  <c r="D74" i="4" l="1"/>
</calcChain>
</file>

<file path=xl/comments1.xml><?xml version="1.0" encoding="utf-8"?>
<comments xmlns="http://schemas.openxmlformats.org/spreadsheetml/2006/main">
  <authors>
    <author>tc={B27CC61F-5E65-43C5-8F88-244180BF3A3F}</author>
    <author>tc={E74910EE-BB4A-433F-8B14-171003857A53}</author>
  </authors>
  <commentList>
    <comment ref="E21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60 bénéficiaires</t>
        </r>
      </text>
    </comment>
    <comment ref="E39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35000000 pour toutes les formations prévues.</t>
        </r>
      </text>
    </comment>
  </commentList>
</comments>
</file>

<file path=xl/comments2.xml><?xml version="1.0" encoding="utf-8"?>
<comments xmlns="http://schemas.openxmlformats.org/spreadsheetml/2006/main">
  <authors>
    <author>surface</author>
    <author>tc={B27CC61F-5E65-43C6-8F88-244180BF3A3F}</author>
    <author>tc={E74910EE-BB4A-4340-8B14-171003857A53}</author>
  </authors>
  <commentList>
    <comment ref="E19" authorId="0" shapeId="0">
      <text>
        <r>
          <rPr>
            <b/>
            <sz val="9"/>
            <color indexed="81"/>
            <rFont val="Tahoma"/>
            <charset val="1"/>
          </rPr>
          <t>surface:</t>
        </r>
        <r>
          <rPr>
            <sz val="9"/>
            <color indexed="81"/>
            <rFont val="Tahoma"/>
            <charset val="1"/>
          </rPr>
          <t xml:space="preserve">
Prévoir les postes de travail du personnel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60 bénéficiaires</t>
        </r>
      </text>
    </comment>
    <comment ref="E39" authorId="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35000000 pour toutes les formations prévues.</t>
        </r>
      </text>
    </comment>
  </commentList>
</comments>
</file>

<file path=xl/sharedStrings.xml><?xml version="1.0" encoding="utf-8"?>
<sst xmlns="http://schemas.openxmlformats.org/spreadsheetml/2006/main" count="462" uniqueCount="215">
  <si>
    <t>MINISTERE DE L’ECONOMIE, DES FINANCES ET DE LA PROSPECTIVE</t>
  </si>
  <si>
    <t xml:space="preserve">     BURKINA FASO</t>
  </si>
  <si>
    <t xml:space="preserve">                                    ---------------------</t>
  </si>
  <si>
    <t xml:space="preserve">      Unité-Progrès-Justice</t>
  </si>
  <si>
    <t xml:space="preserve">                            SECRETARIAT GENERAL</t>
  </si>
  <si>
    <t xml:space="preserve">                                  ---------------------</t>
  </si>
  <si>
    <t>FONDS BURKINABE DE DEVELOPPEMENT ECONOMIQUE ET SOCIAL</t>
  </si>
  <si>
    <t xml:space="preserve">                                ---------------------</t>
  </si>
  <si>
    <t xml:space="preserve">                           DIRECTION GENERALE</t>
  </si>
  <si>
    <t xml:space="preserve">     DIRECTION DES MARCHES PUBLICS</t>
  </si>
  <si>
    <t>N° d'ordre</t>
  </si>
  <si>
    <t>Lignes Budgétaires</t>
  </si>
  <si>
    <t xml:space="preserve">Montant des dépenses engées mais non liquidées  </t>
  </si>
  <si>
    <t xml:space="preserve">Montant estimé de l'inscription budgétaire </t>
  </si>
  <si>
    <t xml:space="preserve">Nature des prestations </t>
  </si>
  <si>
    <t>Nombre de lots</t>
  </si>
  <si>
    <t xml:space="preserve">Mode de passation </t>
  </si>
  <si>
    <t>Période de lancement de l'appel à concurrence</t>
  </si>
  <si>
    <t>Période de remise des offres/propositions</t>
  </si>
  <si>
    <t>Temps/évaluat° des offres (jour)</t>
  </si>
  <si>
    <t>Date Probable de démarrage des prestations</t>
  </si>
  <si>
    <t xml:space="preserve">Délai prévisionnel d'exécution </t>
  </si>
  <si>
    <t>DPX</t>
  </si>
  <si>
    <t>ED</t>
  </si>
  <si>
    <t>Chap 60 Art 604
para 6042</t>
  </si>
  <si>
    <t xml:space="preserve"> Acquisition de Carburant et lubrifiants "prestataire A" </t>
  </si>
  <si>
    <t xml:space="preserve">ED (MC)
</t>
  </si>
  <si>
    <t>360 J</t>
  </si>
  <si>
    <t>Acquisition de Carburant et lubrifiants "prestataire B"</t>
  </si>
  <si>
    <t>ED(MC)</t>
  </si>
  <si>
    <t>Chap 60 Art 604
para 6043</t>
  </si>
  <si>
    <t xml:space="preserve"> Acquisition de produit d'entretien  et de nettoyage</t>
  </si>
  <si>
    <t xml:space="preserve"> DDCF</t>
  </si>
  <si>
    <t>Chap 60 Art 604
para 6045</t>
  </si>
  <si>
    <t xml:space="preserve"> Acquisition de Consommables informatiques et péri-informatiques </t>
  </si>
  <si>
    <t>Chap 60 Art 604
para 6047</t>
  </si>
  <si>
    <t xml:space="preserve"> Acquisition d'imprimés et fournitures de bureau  </t>
  </si>
  <si>
    <t>90 J</t>
  </si>
  <si>
    <t>CC</t>
  </si>
  <si>
    <t>Chap 62 Art 624
para 6241</t>
  </si>
  <si>
    <t xml:space="preserve">Entretien, réparation des installations sanitaires, de plombérie  et d'électricité
</t>
  </si>
  <si>
    <t>DDCF
(MC)</t>
  </si>
  <si>
    <t>Chap 62 Art 624
para 6242</t>
  </si>
  <si>
    <t xml:space="preserve">Entretien, réparation de matériel et mobilier de bureau
</t>
  </si>
  <si>
    <t>Chap 62 Art 624
para 6243</t>
  </si>
  <si>
    <t xml:space="preserve">Entretien, réparation et maintenance de matériel roulant  </t>
  </si>
  <si>
    <t>Chap 62 Art 624
para 6244</t>
  </si>
  <si>
    <t>Chap 62 Art 624
para 6245</t>
  </si>
  <si>
    <t>Chap 62 Art 624
para 6249</t>
  </si>
  <si>
    <t xml:space="preserve">Entretien reparation et maintenance de groupe électrogène </t>
  </si>
  <si>
    <t>Chap 62 Art 626
para 6265</t>
  </si>
  <si>
    <t>Abonnement aux journaux et révues spécialisées</t>
  </si>
  <si>
    <t xml:space="preserve">ED </t>
  </si>
  <si>
    <t>DDCF</t>
  </si>
  <si>
    <t>Chap 62 Art 627
para 6279</t>
  </si>
  <si>
    <t>Chap 62 Art 628
para 6289</t>
  </si>
  <si>
    <t xml:space="preserve">Acquisition de cartes de recharge téléphonique
</t>
  </si>
  <si>
    <t>Chap 63 Art 632
para 6324</t>
  </si>
  <si>
    <t>Recrutement de consultant pour la certification des comptes du FBDES</t>
  </si>
  <si>
    <t>Chap 63 Art 637
para 6371</t>
  </si>
  <si>
    <t xml:space="preserve">Prestation de service de gardiennage des locaux du FBDES
</t>
  </si>
  <si>
    <t>Chap 63 Art 637
para 6372</t>
  </si>
  <si>
    <t xml:space="preserve">Prestation de service de nettoyage des locaux du FBDES
</t>
  </si>
  <si>
    <t>Chap 63 Art 638
para 6384</t>
  </si>
  <si>
    <t xml:space="preserve">Prestation de service de  restauration
</t>
  </si>
  <si>
    <t>30J</t>
  </si>
  <si>
    <t xml:space="preserve">Chap 24 Art 242
</t>
  </si>
  <si>
    <t xml:space="preserve">Acquisition de matériels informatiques et péri-informatiques </t>
  </si>
  <si>
    <t xml:space="preserve">Chap 24 Art 244
</t>
  </si>
  <si>
    <t xml:space="preserve">Acquisition de Mobilier de bureau </t>
  </si>
  <si>
    <t>TOTAUX</t>
  </si>
  <si>
    <t xml:space="preserve"> Légende: </t>
  </si>
  <si>
    <t xml:space="preserve">ED: Entente Directe </t>
  </si>
  <si>
    <t>DDCF: Demande de Cotation Formelle</t>
  </si>
  <si>
    <t xml:space="preserve">  </t>
  </si>
  <si>
    <t>DDCNF: Demande De Cotation Non Formelle</t>
  </si>
  <si>
    <t xml:space="preserve">CC: Consultation de consultant </t>
  </si>
  <si>
    <t xml:space="preserve">DPRO: Demande de Proposition </t>
  </si>
  <si>
    <t xml:space="preserve">DPRO-MI: Demande de Proposition précédé de Manifestation d'Interêt </t>
  </si>
  <si>
    <t>DPA: Demande de Proposition Allegée</t>
  </si>
  <si>
    <t xml:space="preserve">AOO : Appel d'Offres Ouvert </t>
  </si>
  <si>
    <t>AOA : Appel d'Offres Ouvert Accéléré</t>
  </si>
  <si>
    <t>MC: Marché à Commandes</t>
  </si>
  <si>
    <t>DPMS: Demande de Précision en vue de la passation de Marché Subséquent</t>
  </si>
  <si>
    <t>La Directrice des Marchés Publics</t>
  </si>
  <si>
    <t>Chantal S. KABORE</t>
  </si>
  <si>
    <t xml:space="preserve">   </t>
  </si>
  <si>
    <t>60J</t>
  </si>
  <si>
    <t xml:space="preserve">DDCF
(MC) </t>
  </si>
  <si>
    <t>Entretien reparation et maintenance de matériel informatique et péri-informatique ( Ouaga-Bobo-Kgd-OHG)</t>
  </si>
  <si>
    <t>Entretien reparation et maintenance du réseau informatique</t>
  </si>
  <si>
    <t>Entretien reparation et maintenance de climatiseurs ( Ouaga-Bobo-Kgd-OHG)</t>
  </si>
  <si>
    <t>DDCF (MC)</t>
  </si>
  <si>
    <t>90J</t>
  </si>
  <si>
    <t>Chap 24 Art 243</t>
  </si>
  <si>
    <t>Chap 62 Art 624 para 6244</t>
  </si>
  <si>
    <t xml:space="preserve">DPX : Demande de prix. </t>
  </si>
  <si>
    <t>Chap 60 Art 605 para 6056</t>
  </si>
  <si>
    <t xml:space="preserve">DPX  MC (anticipation)
</t>
  </si>
  <si>
    <t>DPX MC (anticipation)</t>
  </si>
  <si>
    <t xml:space="preserve">DPX MC (anticipation)
</t>
  </si>
  <si>
    <t>Chap 23 Art 231 Para 2314</t>
  </si>
  <si>
    <t>recrutement de consultant  chargé de réaliser la contre expertise des garanties proposées</t>
  </si>
  <si>
    <t xml:space="preserve">Acquisition de matériel de bureau </t>
  </si>
  <si>
    <t>convention avec CMA-BF</t>
  </si>
  <si>
    <t>180J</t>
  </si>
  <si>
    <t>180 J</t>
  </si>
  <si>
    <t xml:space="preserve">JAAL: Journée Agro-Alimentaire  </t>
  </si>
  <si>
    <t>Recrutement de consultant chargé d'assister le FBDES dans la démarche qualité</t>
  </si>
  <si>
    <r>
      <rPr>
        <b/>
        <sz val="14"/>
        <color theme="1"/>
        <rFont val="Calibri"/>
        <family val="2"/>
        <scheme val="minor"/>
      </rPr>
      <t xml:space="preserve">     </t>
    </r>
    <r>
      <rPr>
        <b/>
        <u/>
        <sz val="14"/>
        <color theme="1"/>
        <rFont val="Calibri"/>
        <family val="2"/>
        <scheme val="minor"/>
      </rPr>
      <t>Ahmadé Nour GUENDA</t>
    </r>
  </si>
  <si>
    <t xml:space="preserve">              Chevalier de l'Ordre du Mérite Burkinabè</t>
  </si>
  <si>
    <t xml:space="preserve">                        Le Directeur Général</t>
  </si>
  <si>
    <t>FBDES</t>
  </si>
  <si>
    <t>Chap 63 Art 633</t>
  </si>
  <si>
    <r>
      <rPr>
        <b/>
        <sz val="9"/>
        <rFont val="Calibri"/>
        <family val="2"/>
        <scheme val="minor"/>
      </rPr>
      <t xml:space="preserve">Lot1 A </t>
    </r>
    <r>
      <rPr>
        <sz val="8"/>
        <rFont val="Calibri"/>
        <family val="2"/>
        <scheme val="minor"/>
      </rPr>
      <t>: construction du bâtiment principal (terrassement, gros œuvre, étanchéité, revêtement, peinture, plomberie sanitaire et faux plafond sanitaire) lot principal</t>
    </r>
  </si>
  <si>
    <t>convention avec le Laboratoire National du Batiment et des Travaux Publics (LNBTP)</t>
  </si>
  <si>
    <t xml:space="preserve"> maitrise d’œuvre (études techniques architecturales,  suivi contrôle des travaux)</t>
  </si>
  <si>
    <t xml:space="preserve">concourt architechturale </t>
  </si>
  <si>
    <t>maitrise d’ouvrage déléguée des travaux de construction d’un immeuble R+5 et annexes du siège du FBDES</t>
  </si>
  <si>
    <t>contrôle en vue de la garantie décennale, contrôle des équipements techniques, de la qualité des équipements, de la qualité des matériaux</t>
  </si>
  <si>
    <r>
      <rPr>
        <b/>
        <sz val="11"/>
        <rFont val="Calibri"/>
        <family val="2"/>
        <scheme val="minor"/>
      </rPr>
      <t xml:space="preserve">Lot 1 B, Lot 2, Lot 3, Lot 4, Lot 5 et Lot 6 : </t>
    </r>
    <r>
      <rPr>
        <sz val="8"/>
        <rFont val="Calibri"/>
        <family val="2"/>
        <scheme val="minor"/>
      </rPr>
      <t>Travaux d'achèvement de la construction du siège du FBDES à Ouaga 2000 (bâtiment principal R+5, salle de conférence et annexes</t>
    </r>
  </si>
  <si>
    <t>Appel d'offres</t>
  </si>
  <si>
    <t>3J</t>
  </si>
  <si>
    <t>5J</t>
  </si>
  <si>
    <t>Chap 62 Art 626
para 6266</t>
  </si>
  <si>
    <t xml:space="preserve">Acquisition de nouveaux ouvrages pour le centre de documentation </t>
  </si>
  <si>
    <t>Chap 63 Art 632 para 6325</t>
  </si>
  <si>
    <r>
      <t>PLAN DE PASSATION DES MARCHES DU FBDES EXERCICE 2025</t>
    </r>
    <r>
      <rPr>
        <sz val="12"/>
        <rFont val="Times New Roman"/>
        <family val="1"/>
      </rPr>
      <t xml:space="preserve"> </t>
    </r>
  </si>
  <si>
    <t>Récrutement d'un consultant pour l'insinération des éléminables</t>
  </si>
  <si>
    <t xml:space="preserve">Confection et installation de rideaux  et accéssoires </t>
  </si>
  <si>
    <t>Chap 62 Art 624para 6057</t>
  </si>
  <si>
    <t>Acquisition de pneus et moteur de véhicule</t>
  </si>
  <si>
    <t>recrutrement de consultant chargé du suivi des projets post financement du FBDES</t>
  </si>
  <si>
    <t>Chap 62 Art 625 para 6251</t>
  </si>
  <si>
    <t>assurance du personnel du FBDES</t>
  </si>
  <si>
    <t xml:space="preserve">CC (MC Reconduction)
</t>
  </si>
  <si>
    <t>Développement d'un  logiciel intégré de gestion</t>
  </si>
  <si>
    <t>Chap 21 Art 213</t>
  </si>
  <si>
    <t>Acquisition de licences spécifiques</t>
  </si>
  <si>
    <t xml:space="preserve">Chap 21 Art 218 </t>
  </si>
  <si>
    <t xml:space="preserve">Chap 24 Art 247
</t>
  </si>
  <si>
    <t>Cloisonnement des bureaux des antennes régionales</t>
  </si>
  <si>
    <t xml:space="preserve">Chap 24 Art 248
</t>
  </si>
  <si>
    <t>Câblage réseau des bureaux de l'antenne régionale de Ouahigouya</t>
  </si>
  <si>
    <t xml:space="preserve"> DDCF (MC)</t>
  </si>
  <si>
    <t xml:space="preserve"> DDCF
(MC )</t>
  </si>
  <si>
    <t>ED (MC )</t>
  </si>
  <si>
    <t>30 J</t>
  </si>
  <si>
    <t>300J</t>
  </si>
  <si>
    <t>300 J</t>
  </si>
  <si>
    <t>330 J</t>
  </si>
  <si>
    <t>DPA (MC)</t>
  </si>
  <si>
    <t xml:space="preserve">DDCF (MC )
</t>
  </si>
  <si>
    <t>CC  (MC )</t>
  </si>
  <si>
    <t>DPA (MC )</t>
  </si>
  <si>
    <t>Recrutement d'un avocat et d'un huissier chargés de l'assitance juridique  au profit du FBDES</t>
  </si>
  <si>
    <t>Recrutement d'un cabinet pour l'assistance du FBDES en communication</t>
  </si>
  <si>
    <t>Management stratégique et pilotage de la performance</t>
  </si>
  <si>
    <t>Récyclage à l’utilisation du logiciel de gestion en finance-comptabilité et en GRH</t>
  </si>
  <si>
    <t>Méthodologie et techniques d’élaboration d’un manuel de procédures administratives, financières et comptables</t>
  </si>
  <si>
    <t>Gestion pratique des ressources humaines</t>
  </si>
  <si>
    <t>Utilisation optimale du logiciel TOM²PRO - Session 2 Élaboration des états financiers bailleurs (IDA, BAD, FIDA, UE, PNUD...)-Suivi budgétaire – Tableaux de bord – États de synthèse</t>
  </si>
  <si>
    <t>Les procédures de passation des marchés publics selon les directives des bailleurs de fonds</t>
  </si>
  <si>
    <t>Communication publique et politique – Communication et gestion de crise</t>
  </si>
  <si>
    <t>Capacité organisationnelle, optimisation du temps et tableau de bord de suivi des dossiers et des engagements</t>
  </si>
  <si>
    <t>Mise en place d’un système d’archivage électronique (SAE)</t>
  </si>
  <si>
    <t>Techniques et méthodes avancées de management des risques (maîtrise des méthodes, outils de suivi et de la mise à jour, amélioration des processus de gestion des risques)</t>
  </si>
  <si>
    <t>Ingénierie financière : Diagnostique financier, méthode d’évaluation et de réévaluation des titres</t>
  </si>
  <si>
    <t>Gestion du cycle du projet (Connaître les étapes de formulation et de mise en œuvre du projet)</t>
  </si>
  <si>
    <t>Pratique professionnelle de la fonction d’agent de recouvrement</t>
  </si>
  <si>
    <t>ISO/CEI 27002 : code de bonne pratique pour le management de la sécurité de l'information (2)</t>
  </si>
  <si>
    <t>Le métier de reprographe : rôles et atouts au sein des organisations</t>
  </si>
  <si>
    <t>L’emploi d’agent de liaison face au contexte sécuritaire</t>
  </si>
  <si>
    <t>Planification stratégique et opérationnelle</t>
  </si>
  <si>
    <t xml:space="preserve">Techniques de conduite des personnalités en milieu rural </t>
  </si>
  <si>
    <t>Techniques de révision des comptes : acquérir une méthodologie de contrôle des états financiers</t>
  </si>
  <si>
    <t>Techniques de révision des comptes : acquérir une méthodologie de contrôle des états finan²ciers</t>
  </si>
  <si>
    <t>Acquisition des actifs Its</t>
  </si>
  <si>
    <t>Recrutement d'un cabinet chargé de la révision du manuel de procédure et de la cartographie des risques</t>
  </si>
  <si>
    <t>convention avec la Direction Générale de l’Architecture, de l’Ingénierie et de la Construction (DGAIC)</t>
  </si>
  <si>
    <t>360J</t>
  </si>
  <si>
    <t>Chap 60 Art 605 Para 6056</t>
  </si>
  <si>
    <t>Recrutement d'un cabinet chargé de la révision du manuel de procédure</t>
  </si>
  <si>
    <t>Recrutement de cabinet chargé de la révision de la cartographie des risques</t>
  </si>
  <si>
    <t>60 J</t>
  </si>
  <si>
    <t>Chap 60 Art 604 Para 6056</t>
  </si>
  <si>
    <t>Recrutement de cabinet chargé de l'évaluation de la mise en œuvre des guichets Agrinova et JAAL</t>
  </si>
  <si>
    <t>DPA</t>
  </si>
  <si>
    <t>Prestation d'assurance santé au profit du personnel du FBDES</t>
  </si>
  <si>
    <t>Recrutement d'un avocat et d'un huissier chargés de l'assistance juridique  au profit du FBDES</t>
  </si>
  <si>
    <t xml:space="preserve">Recrutement d'une agence conseil en communication au profit du FBDES </t>
  </si>
  <si>
    <t>Formation en Management stratégique et pilotage de la performance</t>
  </si>
  <si>
    <t>Formation en méthodologie et techniques d’élaboration d’un manuel de procédures administratives, financières et comptables</t>
  </si>
  <si>
    <t>MINISTERE DE L’ECONOMIE ET DES FINANCES</t>
  </si>
  <si>
    <r>
      <rPr>
        <b/>
        <sz val="9"/>
        <rFont val="Calibri"/>
        <family val="2"/>
        <scheme val="minor"/>
      </rPr>
      <t xml:space="preserve">Lot1 A </t>
    </r>
    <r>
      <rPr>
        <sz val="9"/>
        <rFont val="Calibri"/>
        <family val="2"/>
        <scheme val="minor"/>
      </rPr>
      <t>: construction du bâtiment principal (terrassement, gros œuvre, étanchéité, revêtement, peinture, plomberie sanitaire et faux plafond sanitaire) lot principal</t>
    </r>
  </si>
  <si>
    <t xml:space="preserve">     La Patrie ou la mort, nous vaincrons</t>
  </si>
  <si>
    <t xml:space="preserve">                                                                       Pour Le Directeur Général </t>
  </si>
  <si>
    <t>ED MC   (anticipation)</t>
  </si>
  <si>
    <t xml:space="preserve"> ED (convention avec CMA-BF)</t>
  </si>
  <si>
    <r>
      <t>PROJET DE PLAN DE PASSATION DES MARCHES DU FBDES EXERCICE 2025</t>
    </r>
    <r>
      <rPr>
        <sz val="9"/>
        <rFont val="Times New Roman"/>
        <family val="1"/>
      </rPr>
      <t xml:space="preserve"> </t>
    </r>
  </si>
  <si>
    <t>270 J</t>
  </si>
  <si>
    <t xml:space="preserve">DPA </t>
  </si>
  <si>
    <t>240J</t>
  </si>
  <si>
    <t>Chap 62 Art 624 para 6057</t>
  </si>
  <si>
    <t>DDF</t>
  </si>
  <si>
    <t>Acquisition de pneus et de battéries</t>
  </si>
  <si>
    <t>280 J</t>
  </si>
  <si>
    <t>330J</t>
  </si>
  <si>
    <t xml:space="preserve">DPA (MC)
</t>
  </si>
  <si>
    <t>270J</t>
  </si>
  <si>
    <t>Formation en récyclage et à l’utilisation du logiciel de gestion en finance-comptabilité et en GRH</t>
  </si>
  <si>
    <t>Chap 24 Art248</t>
  </si>
  <si>
    <t>Acquisition de moteur de véhicule</t>
  </si>
  <si>
    <t xml:space="preserve">  Ahmadé Nour GUENDA</t>
  </si>
  <si>
    <t>Chevalier de l'Ordre du Mérite Burkinabè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</si>
</sst>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Garamond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8"/>
      <name val="Garamond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 "/>
    </font>
    <font>
      <sz val="8"/>
      <color rgb="FF000000"/>
      <name val="Trebuchet M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4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b/>
      <i/>
      <sz val="9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10" fontId="7" fillId="0" borderId="0" xfId="1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5" xfId="0" applyFont="1" applyBorder="1" applyAlignment="1">
      <alignment vertical="top" wrapText="1"/>
    </xf>
    <xf numFmtId="14" fontId="21" fillId="0" borderId="5" xfId="0" applyNumberFormat="1" applyFont="1" applyBorder="1" applyAlignment="1">
      <alignment vertical="center" wrapText="1"/>
    </xf>
    <xf numFmtId="14" fontId="21" fillId="0" borderId="5" xfId="0" applyNumberFormat="1" applyFont="1" applyBorder="1" applyAlignment="1">
      <alignment horizontal="center" vertical="center"/>
    </xf>
    <xf numFmtId="3" fontId="15" fillId="0" borderId="0" xfId="0" applyNumberFormat="1" applyFont="1"/>
    <xf numFmtId="1" fontId="21" fillId="0" borderId="5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14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3" fontId="21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/>
    </xf>
    <xf numFmtId="3" fontId="23" fillId="0" borderId="0" xfId="0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vertical="center" wrapText="1"/>
    </xf>
    <xf numFmtId="165" fontId="15" fillId="0" borderId="0" xfId="2" applyNumberFormat="1" applyFont="1"/>
    <xf numFmtId="165" fontId="15" fillId="0" borderId="0" xfId="2" applyNumberFormat="1" applyFont="1" applyFill="1"/>
    <xf numFmtId="165" fontId="21" fillId="0" borderId="0" xfId="2" applyNumberFormat="1" applyFont="1" applyFill="1"/>
    <xf numFmtId="3" fontId="0" fillId="0" borderId="0" xfId="0" applyNumberFormat="1"/>
    <xf numFmtId="0" fontId="22" fillId="0" borderId="0" xfId="0" applyFont="1"/>
    <xf numFmtId="3" fontId="20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justify" wrapText="1"/>
    </xf>
    <xf numFmtId="0" fontId="21" fillId="0" borderId="5" xfId="0" applyFont="1" applyBorder="1" applyAlignment="1">
      <alignment horizontal="left" vertical="center" wrapText="1" indent="2"/>
    </xf>
    <xf numFmtId="165" fontId="15" fillId="0" borderId="0" xfId="2" applyNumberFormat="1" applyFont="1" applyFill="1" applyAlignment="1">
      <alignment vertical="center" wrapText="1"/>
    </xf>
    <xf numFmtId="0" fontId="21" fillId="0" borderId="5" xfId="0" applyFont="1" applyBorder="1" applyAlignment="1">
      <alignment horizontal="justify" vertical="center" wrapText="1"/>
    </xf>
    <xf numFmtId="165" fontId="15" fillId="0" borderId="0" xfId="0" applyNumberFormat="1" applyFont="1"/>
    <xf numFmtId="0" fontId="28" fillId="0" borderId="8" xfId="0" applyFont="1" applyBorder="1" applyAlignment="1">
      <alignment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3" fontId="21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vertical="top" wrapText="1"/>
    </xf>
    <xf numFmtId="0" fontId="21" fillId="4" borderId="5" xfId="0" applyFont="1" applyFill="1" applyBorder="1" applyAlignment="1">
      <alignment horizontal="center" vertical="center" wrapText="1"/>
    </xf>
    <xf numFmtId="14" fontId="21" fillId="4" borderId="5" xfId="0" applyNumberFormat="1" applyFont="1" applyFill="1" applyBorder="1" applyAlignment="1">
      <alignment horizontal="center" vertical="center" wrapText="1"/>
    </xf>
    <xf numFmtId="14" fontId="21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165" fontId="21" fillId="4" borderId="0" xfId="2" applyNumberFormat="1" applyFont="1" applyFill="1"/>
    <xf numFmtId="0" fontId="21" fillId="4" borderId="0" xfId="0" applyFont="1" applyFill="1"/>
    <xf numFmtId="165" fontId="15" fillId="4" borderId="0" xfId="2" applyNumberFormat="1" applyFont="1" applyFill="1"/>
    <xf numFmtId="0" fontId="15" fillId="4" borderId="0" xfId="0" applyFont="1" applyFill="1"/>
    <xf numFmtId="0" fontId="20" fillId="4" borderId="6" xfId="0" applyFont="1" applyFill="1" applyBorder="1" applyAlignment="1">
      <alignment horizontal="center" vertical="center" wrapText="1"/>
    </xf>
    <xf numFmtId="3" fontId="21" fillId="4" borderId="7" xfId="0" applyNumberFormat="1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vertical="center" wrapText="1"/>
    </xf>
    <xf numFmtId="0" fontId="27" fillId="4" borderId="10" xfId="0" applyFont="1" applyFill="1" applyBorder="1" applyAlignment="1">
      <alignment vertical="center" wrapText="1"/>
    </xf>
    <xf numFmtId="0" fontId="27" fillId="4" borderId="5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vertical="center" wrapText="1"/>
    </xf>
    <xf numFmtId="3" fontId="21" fillId="4" borderId="5" xfId="0" applyNumberFormat="1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vertical="center" wrapText="1"/>
    </xf>
    <xf numFmtId="0" fontId="27" fillId="4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top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vertical="justify" wrapText="1"/>
    </xf>
    <xf numFmtId="0" fontId="36" fillId="0" borderId="5" xfId="0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vertical="top" wrapText="1"/>
    </xf>
    <xf numFmtId="0" fontId="25" fillId="0" borderId="6" xfId="0" applyFont="1" applyBorder="1" applyAlignment="1">
      <alignment horizontal="center" vertical="center" wrapText="1"/>
    </xf>
    <xf numFmtId="3" fontId="36" fillId="0" borderId="7" xfId="0" applyNumberFormat="1" applyFont="1" applyBorder="1" applyAlignment="1">
      <alignment horizontal="center" vertical="center"/>
    </xf>
    <xf numFmtId="3" fontId="36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top" wrapText="1"/>
    </xf>
    <xf numFmtId="1" fontId="36" fillId="0" borderId="5" xfId="0" applyNumberFormat="1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0" applyNumberFormat="1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4" fontId="36" fillId="0" borderId="5" xfId="0" applyNumberFormat="1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14" fontId="36" fillId="0" borderId="5" xfId="0" applyNumberFormat="1" applyFont="1" applyBorder="1" applyAlignment="1">
      <alignment vertical="center" wrapText="1"/>
    </xf>
    <xf numFmtId="0" fontId="37" fillId="0" borderId="0" xfId="0" applyFont="1" applyAlignment="1">
      <alignment vertical="center"/>
    </xf>
    <xf numFmtId="0" fontId="35" fillId="0" borderId="0" xfId="0" applyFont="1"/>
    <xf numFmtId="3" fontId="35" fillId="0" borderId="0" xfId="0" applyNumberFormat="1" applyFont="1"/>
    <xf numFmtId="0" fontId="35" fillId="0" borderId="0" xfId="0" applyFont="1" applyAlignment="1">
      <alignment horizontal="center"/>
    </xf>
    <xf numFmtId="10" fontId="35" fillId="0" borderId="0" xfId="1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3" fontId="37" fillId="0" borderId="0" xfId="0" applyNumberFormat="1" applyFont="1"/>
    <xf numFmtId="0" fontId="38" fillId="0" borderId="0" xfId="0" applyFont="1" applyAlignment="1">
      <alignment vertical="center"/>
    </xf>
    <xf numFmtId="0" fontId="39" fillId="0" borderId="0" xfId="0" applyFont="1"/>
    <xf numFmtId="3" fontId="36" fillId="0" borderId="5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2" fillId="0" borderId="1" xfId="0" applyFont="1" applyBorder="1"/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2718956</xdr:colOff>
      <xdr:row>0</xdr:row>
      <xdr:rowOff>19316</xdr:rowOff>
    </xdr:from>
    <xdr:to>
      <xdr:col>7</xdr:col>
      <xdr:colOff>0</xdr:colOff>
      <xdr:row>5</xdr:row>
      <xdr:rowOff>156748</xdr:rowOff>
    </xdr:to>
    <xdr:pic>
      <xdr:nvPicPr>
        <xdr:cNvPr id="2" name="Image 8" descr="FBDES-embleme-seul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615" y="19316"/>
          <a:ext cx="1316180" cy="92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2718956</xdr:colOff>
      <xdr:row>0</xdr:row>
      <xdr:rowOff>19316</xdr:rowOff>
    </xdr:from>
    <xdr:to>
      <xdr:col>7</xdr:col>
      <xdr:colOff>0</xdr:colOff>
      <xdr:row>5</xdr:row>
      <xdr:rowOff>156748</xdr:rowOff>
    </xdr:to>
    <xdr:pic>
      <xdr:nvPicPr>
        <xdr:cNvPr id="2" name="Image 8" descr="FBDES-embleme-seu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5956" y="19316"/>
          <a:ext cx="1319644" cy="908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SSIER%20DFC/PTA%202018%20ET%20RAPPORT%2030%20SEPTEMBRE/Rapport%20PTA%202017%20Au%2030%20Septembre/Matrice%20PTA%20au%2030%20Sept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_2017"/>
      <sheetName val="EXECUTION PAR PROGRAMME"/>
      <sheetName val="PROGRAMME_GRAPH"/>
      <sheetName val="EXECUTION PAR DIRECTION"/>
      <sheetName val="Graph_structure"/>
      <sheetName val="Etat de transmission"/>
    </sheetNames>
    <sheetDataSet>
      <sheetData sheetId="0">
        <row r="9">
          <cell r="I9">
            <v>100000</v>
          </cell>
          <cell r="K9">
            <v>0.8</v>
          </cell>
          <cell r="L9">
            <v>3675</v>
          </cell>
        </row>
        <row r="11">
          <cell r="D11" t="str">
            <v>DGESS</v>
          </cell>
          <cell r="I11">
            <v>100000</v>
          </cell>
          <cell r="K11">
            <v>0.8</v>
          </cell>
          <cell r="L11">
            <v>3675</v>
          </cell>
        </row>
        <row r="12">
          <cell r="D12" t="str">
            <v>DDII</v>
          </cell>
          <cell r="I12">
            <v>2336</v>
          </cell>
          <cell r="K12">
            <v>0.5</v>
          </cell>
          <cell r="L12">
            <v>1186</v>
          </cell>
        </row>
        <row r="13">
          <cell r="I13">
            <v>98453</v>
          </cell>
          <cell r="K13">
            <v>0.46250000000000002</v>
          </cell>
          <cell r="L13">
            <v>71000</v>
          </cell>
        </row>
        <row r="15">
          <cell r="D15" t="str">
            <v>DGESS</v>
          </cell>
          <cell r="I15" t="str">
            <v>PM</v>
          </cell>
          <cell r="K15">
            <v>0</v>
          </cell>
        </row>
        <row r="16">
          <cell r="D16" t="str">
            <v>DGESS</v>
          </cell>
          <cell r="I16">
            <v>12000</v>
          </cell>
          <cell r="K16">
            <v>0.1</v>
          </cell>
          <cell r="L16">
            <v>0</v>
          </cell>
        </row>
        <row r="17">
          <cell r="D17" t="str">
            <v>DGESS</v>
          </cell>
          <cell r="I17">
            <v>15453</v>
          </cell>
          <cell r="K17">
            <v>0.75</v>
          </cell>
          <cell r="L17">
            <v>0</v>
          </cell>
        </row>
        <row r="18">
          <cell r="D18" t="str">
            <v>DGESS</v>
          </cell>
          <cell r="I18">
            <v>71000</v>
          </cell>
          <cell r="K18">
            <v>1</v>
          </cell>
          <cell r="L18">
            <v>71000</v>
          </cell>
        </row>
        <row r="20">
          <cell r="I20">
            <v>166536</v>
          </cell>
          <cell r="K20">
            <v>0.18026666666666666</v>
          </cell>
          <cell r="L20">
            <v>58544.9</v>
          </cell>
        </row>
        <row r="22">
          <cell r="D22" t="str">
            <v>DRH</v>
          </cell>
          <cell r="I22">
            <v>7988</v>
          </cell>
          <cell r="K22">
            <v>0.15</v>
          </cell>
          <cell r="L22">
            <v>0</v>
          </cell>
        </row>
        <row r="23">
          <cell r="D23" t="str">
            <v>DRH</v>
          </cell>
          <cell r="I23">
            <v>148548</v>
          </cell>
          <cell r="K23">
            <v>0.14080000000000001</v>
          </cell>
          <cell r="L23">
            <v>58544.9</v>
          </cell>
        </row>
        <row r="24">
          <cell r="D24" t="str">
            <v>DRH</v>
          </cell>
          <cell r="I24">
            <v>10000</v>
          </cell>
          <cell r="K24">
            <v>0.25</v>
          </cell>
          <cell r="L24">
            <v>0</v>
          </cell>
        </row>
        <row r="25">
          <cell r="I25">
            <v>1996464</v>
          </cell>
          <cell r="K25">
            <v>0.51266</v>
          </cell>
          <cell r="L25">
            <v>1288499</v>
          </cell>
        </row>
        <row r="27">
          <cell r="D27" t="str">
            <v>DAF</v>
          </cell>
          <cell r="I27">
            <v>40000</v>
          </cell>
          <cell r="K27">
            <v>1</v>
          </cell>
          <cell r="L27">
            <v>40000</v>
          </cell>
        </row>
        <row r="28">
          <cell r="D28" t="str">
            <v>DAF</v>
          </cell>
          <cell r="I28">
            <v>700000</v>
          </cell>
          <cell r="K28">
            <v>0.4</v>
          </cell>
          <cell r="L28">
            <v>223988</v>
          </cell>
        </row>
        <row r="29">
          <cell r="D29" t="str">
            <v>DAF</v>
          </cell>
          <cell r="I29">
            <v>877189</v>
          </cell>
          <cell r="K29">
            <v>0.2</v>
          </cell>
          <cell r="L29">
            <v>794161</v>
          </cell>
        </row>
        <row r="30">
          <cell r="D30" t="str">
            <v>DAF</v>
          </cell>
          <cell r="I30">
            <v>370000</v>
          </cell>
          <cell r="K30">
            <v>0.25</v>
          </cell>
          <cell r="L30">
            <v>221075</v>
          </cell>
        </row>
        <row r="31">
          <cell r="D31" t="str">
            <v>DMP</v>
          </cell>
          <cell r="I31">
            <v>9275</v>
          </cell>
          <cell r="K31">
            <v>0.71330000000000005</v>
          </cell>
          <cell r="L31">
            <v>9275</v>
          </cell>
        </row>
        <row r="32">
          <cell r="I32">
            <v>4924087.9460000005</v>
          </cell>
          <cell r="K32">
            <v>0.53</v>
          </cell>
          <cell r="L32">
            <v>1992785.7830000001</v>
          </cell>
        </row>
        <row r="34">
          <cell r="D34" t="str">
            <v>DGSI</v>
          </cell>
          <cell r="I34">
            <v>875000</v>
          </cell>
          <cell r="K34">
            <v>0.6</v>
          </cell>
          <cell r="L34">
            <v>56158</v>
          </cell>
        </row>
        <row r="35">
          <cell r="D35" t="str">
            <v>DGB</v>
          </cell>
          <cell r="I35">
            <v>1099500</v>
          </cell>
          <cell r="K35">
            <v>0</v>
          </cell>
        </row>
        <row r="37">
          <cell r="D37" t="str">
            <v>DGSI</v>
          </cell>
          <cell r="I37">
            <v>2695587.946</v>
          </cell>
          <cell r="K37">
            <v>0.75</v>
          </cell>
          <cell r="L37">
            <v>1932431.673</v>
          </cell>
        </row>
        <row r="38">
          <cell r="D38" t="str">
            <v>DGSI</v>
          </cell>
          <cell r="I38">
            <v>200000</v>
          </cell>
          <cell r="K38">
            <v>0.5</v>
          </cell>
        </row>
        <row r="40">
          <cell r="D40" t="str">
            <v>DAD</v>
          </cell>
          <cell r="I40">
            <v>54000</v>
          </cell>
          <cell r="K40">
            <v>0.8</v>
          </cell>
          <cell r="L40">
            <v>4196.1099999999997</v>
          </cell>
        </row>
        <row r="41">
          <cell r="I41">
            <v>100000</v>
          </cell>
          <cell r="K41">
            <v>0.4</v>
          </cell>
          <cell r="L41">
            <v>0</v>
          </cell>
        </row>
        <row r="43">
          <cell r="D43" t="str">
            <v>DCPM</v>
          </cell>
          <cell r="I43">
            <v>100000</v>
          </cell>
          <cell r="K43">
            <v>0.4</v>
          </cell>
        </row>
        <row r="44">
          <cell r="I44">
            <v>55500</v>
          </cell>
          <cell r="K44">
            <v>0.66749999999999998</v>
          </cell>
          <cell r="L44">
            <v>33000</v>
          </cell>
        </row>
        <row r="46">
          <cell r="D46" t="str">
            <v>END</v>
          </cell>
          <cell r="I46" t="str">
            <v>PM</v>
          </cell>
          <cell r="K46">
            <v>0.85</v>
          </cell>
          <cell r="L46">
            <v>0</v>
          </cell>
        </row>
        <row r="47">
          <cell r="D47" t="str">
            <v>ENAREF</v>
          </cell>
          <cell r="I47">
            <v>10000</v>
          </cell>
          <cell r="K47">
            <v>0.95</v>
          </cell>
          <cell r="L47">
            <v>8000</v>
          </cell>
        </row>
        <row r="48">
          <cell r="D48" t="str">
            <v>END</v>
          </cell>
          <cell r="I48">
            <v>15500</v>
          </cell>
          <cell r="K48">
            <v>0</v>
          </cell>
          <cell r="L48">
            <v>0</v>
          </cell>
        </row>
        <row r="49">
          <cell r="D49" t="str">
            <v>ENAREF</v>
          </cell>
          <cell r="I49">
            <v>30000</v>
          </cell>
          <cell r="K49">
            <v>0.87</v>
          </cell>
          <cell r="L49">
            <v>25000</v>
          </cell>
        </row>
        <row r="50">
          <cell r="I50">
            <v>0</v>
          </cell>
        </row>
        <row r="53">
          <cell r="I53">
            <v>20972131.113999996</v>
          </cell>
          <cell r="K53">
            <v>0.48857797619047616</v>
          </cell>
          <cell r="L53">
            <v>1044242.6885999999</v>
          </cell>
        </row>
        <row r="54">
          <cell r="I54">
            <v>1157269</v>
          </cell>
          <cell r="K54">
            <v>0.68642857142857139</v>
          </cell>
          <cell r="L54">
            <v>356606.94799999997</v>
          </cell>
        </row>
        <row r="56">
          <cell r="D56" t="str">
            <v>SP-PMF</v>
          </cell>
          <cell r="I56">
            <v>800000</v>
          </cell>
          <cell r="K56">
            <v>0.5</v>
          </cell>
          <cell r="L56">
            <v>152787.948</v>
          </cell>
        </row>
        <row r="57">
          <cell r="D57" t="str">
            <v>BAES</v>
          </cell>
          <cell r="I57">
            <v>6500</v>
          </cell>
          <cell r="K57">
            <v>0.8</v>
          </cell>
          <cell r="L57">
            <v>5036</v>
          </cell>
        </row>
        <row r="58">
          <cell r="D58" t="str">
            <v>BAES</v>
          </cell>
          <cell r="I58">
            <v>27400</v>
          </cell>
          <cell r="K58">
            <v>0.5</v>
          </cell>
          <cell r="L58">
            <v>4937</v>
          </cell>
        </row>
        <row r="59">
          <cell r="D59" t="str">
            <v>BAES</v>
          </cell>
          <cell r="I59">
            <v>34537</v>
          </cell>
          <cell r="K59">
            <v>0.4</v>
          </cell>
          <cell r="L59">
            <v>5146</v>
          </cell>
        </row>
        <row r="60">
          <cell r="D60" t="str">
            <v>SP-CPF</v>
          </cell>
          <cell r="I60">
            <v>33795</v>
          </cell>
          <cell r="K60">
            <v>1</v>
          </cell>
          <cell r="L60">
            <v>3178</v>
          </cell>
        </row>
        <row r="62">
          <cell r="D62" t="str">
            <v>DGEP</v>
          </cell>
          <cell r="I62">
            <v>30000</v>
          </cell>
          <cell r="K62">
            <v>1</v>
          </cell>
          <cell r="L62">
            <v>30000</v>
          </cell>
        </row>
        <row r="64">
          <cell r="D64" t="str">
            <v>DGEP</v>
          </cell>
          <cell r="I64">
            <v>20000</v>
          </cell>
          <cell r="K64">
            <v>0.5</v>
          </cell>
          <cell r="L64">
            <v>10027</v>
          </cell>
        </row>
        <row r="66">
          <cell r="D66" t="str">
            <v>DGEP</v>
          </cell>
          <cell r="I66">
            <v>95000</v>
          </cell>
          <cell r="K66">
            <v>0.46</v>
          </cell>
          <cell r="L66">
            <v>51056</v>
          </cell>
        </row>
        <row r="67">
          <cell r="D67" t="str">
            <v>DGEP</v>
          </cell>
          <cell r="I67" t="str">
            <v>PM</v>
          </cell>
          <cell r="K67">
            <v>0.95</v>
          </cell>
        </row>
        <row r="68">
          <cell r="D68" t="str">
            <v>DGEP</v>
          </cell>
          <cell r="I68">
            <v>53000</v>
          </cell>
          <cell r="K68">
            <v>1</v>
          </cell>
          <cell r="L68">
            <v>53000</v>
          </cell>
        </row>
        <row r="69">
          <cell r="D69" t="str">
            <v>DGEP</v>
          </cell>
          <cell r="I69">
            <v>46000</v>
          </cell>
          <cell r="K69">
            <v>1</v>
          </cell>
          <cell r="L69">
            <v>41439</v>
          </cell>
        </row>
        <row r="71">
          <cell r="D71" t="str">
            <v>DGEP</v>
          </cell>
          <cell r="I71" t="str">
            <v>PM</v>
          </cell>
          <cell r="K71">
            <v>0.5</v>
          </cell>
        </row>
        <row r="72">
          <cell r="D72" t="str">
            <v>DGCOOP</v>
          </cell>
          <cell r="I72">
            <v>5537</v>
          </cell>
          <cell r="K72">
            <v>0.6</v>
          </cell>
          <cell r="L72">
            <v>0</v>
          </cell>
        </row>
        <row r="73">
          <cell r="D73" t="str">
            <v>DGCOOP</v>
          </cell>
          <cell r="I73">
            <v>5500</v>
          </cell>
          <cell r="K73">
            <v>0.4</v>
          </cell>
          <cell r="L73">
            <v>0</v>
          </cell>
        </row>
        <row r="74">
          <cell r="I74">
            <v>18469352.113999996</v>
          </cell>
          <cell r="K74">
            <v>0.53333333333333333</v>
          </cell>
          <cell r="L74">
            <v>620467.77059999993</v>
          </cell>
        </row>
        <row r="76">
          <cell r="D76" t="str">
            <v>INSD</v>
          </cell>
          <cell r="I76">
            <v>16500000</v>
          </cell>
          <cell r="K76">
            <v>0.25</v>
          </cell>
          <cell r="L76">
            <v>18000</v>
          </cell>
        </row>
        <row r="77">
          <cell r="D77" t="str">
            <v>INSD</v>
          </cell>
          <cell r="I77">
            <v>468964.13699999999</v>
          </cell>
          <cell r="K77">
            <v>0.3</v>
          </cell>
          <cell r="L77">
            <v>140689.24109999998</v>
          </cell>
        </row>
        <row r="78">
          <cell r="D78" t="str">
            <v>INSD</v>
          </cell>
          <cell r="I78">
            <v>974000</v>
          </cell>
          <cell r="K78">
            <v>0.25</v>
          </cell>
          <cell r="L78">
            <v>243500</v>
          </cell>
        </row>
        <row r="79">
          <cell r="D79" t="str">
            <v>INSD</v>
          </cell>
          <cell r="I79">
            <v>100000</v>
          </cell>
          <cell r="K79">
            <v>0.8</v>
          </cell>
          <cell r="L79">
            <v>80000</v>
          </cell>
        </row>
        <row r="80">
          <cell r="D80" t="str">
            <v>INSD</v>
          </cell>
          <cell r="I80">
            <v>279031.527</v>
          </cell>
          <cell r="K80">
            <v>0.25</v>
          </cell>
          <cell r="L80">
            <v>58967.222000000002</v>
          </cell>
        </row>
        <row r="81">
          <cell r="D81" t="str">
            <v>INSD</v>
          </cell>
          <cell r="I81">
            <v>51898.25</v>
          </cell>
          <cell r="K81">
            <v>0.75</v>
          </cell>
          <cell r="L81">
            <v>38923.6875</v>
          </cell>
        </row>
        <row r="82">
          <cell r="D82" t="str">
            <v>INSD</v>
          </cell>
          <cell r="I82">
            <v>36149.199999999997</v>
          </cell>
          <cell r="K82">
            <v>0.85</v>
          </cell>
          <cell r="L82">
            <v>30726.819999999996</v>
          </cell>
        </row>
        <row r="83">
          <cell r="D83" t="str">
            <v>DGCOOP</v>
          </cell>
          <cell r="I83">
            <v>19500</v>
          </cell>
          <cell r="K83">
            <v>0.5</v>
          </cell>
          <cell r="L83">
            <v>9000</v>
          </cell>
        </row>
        <row r="84">
          <cell r="D84" t="str">
            <v>DGESS</v>
          </cell>
          <cell r="I84">
            <v>39809</v>
          </cell>
          <cell r="K84">
            <v>0.85</v>
          </cell>
          <cell r="L84">
            <v>660.8</v>
          </cell>
        </row>
        <row r="85">
          <cell r="I85">
            <v>190000</v>
          </cell>
          <cell r="K85">
            <v>0.48330000000000001</v>
          </cell>
          <cell r="L85">
            <v>15167.970000000001</v>
          </cell>
        </row>
        <row r="87">
          <cell r="D87" t="str">
            <v>DGESS</v>
          </cell>
          <cell r="I87">
            <v>135000</v>
          </cell>
          <cell r="K87">
            <v>0.5</v>
          </cell>
          <cell r="L87">
            <v>9033.7000000000007</v>
          </cell>
        </row>
        <row r="88">
          <cell r="D88" t="str">
            <v>DGEP</v>
          </cell>
          <cell r="I88">
            <v>55000</v>
          </cell>
          <cell r="K88">
            <v>0.46660000000000001</v>
          </cell>
          <cell r="L88">
            <v>6134.27</v>
          </cell>
        </row>
        <row r="89">
          <cell r="I89">
            <v>1155510</v>
          </cell>
          <cell r="K89">
            <v>0.25124999999999997</v>
          </cell>
          <cell r="L89">
            <v>52000</v>
          </cell>
        </row>
        <row r="91">
          <cell r="D91" t="str">
            <v>DGDT</v>
          </cell>
          <cell r="I91">
            <v>50000</v>
          </cell>
          <cell r="K91">
            <v>0.25</v>
          </cell>
          <cell r="L91">
            <v>0</v>
          </cell>
        </row>
        <row r="92">
          <cell r="D92" t="str">
            <v>DGDT</v>
          </cell>
          <cell r="I92">
            <v>400000</v>
          </cell>
          <cell r="K92">
            <v>0.21</v>
          </cell>
          <cell r="L92">
            <v>0</v>
          </cell>
        </row>
        <row r="93">
          <cell r="D93" t="str">
            <v>DGDT; DGEP</v>
          </cell>
          <cell r="I93">
            <v>35000</v>
          </cell>
          <cell r="K93">
            <v>0</v>
          </cell>
        </row>
        <row r="94">
          <cell r="D94" t="str">
            <v>DGDT</v>
          </cell>
          <cell r="I94">
            <v>240000</v>
          </cell>
          <cell r="K94">
            <v>0.75</v>
          </cell>
          <cell r="L94">
            <v>0</v>
          </cell>
        </row>
        <row r="95">
          <cell r="D95" t="str">
            <v>DGDT</v>
          </cell>
          <cell r="I95">
            <v>284510</v>
          </cell>
          <cell r="K95">
            <v>0.15</v>
          </cell>
          <cell r="L95">
            <v>0</v>
          </cell>
        </row>
        <row r="96">
          <cell r="D96" t="str">
            <v>DGDT</v>
          </cell>
          <cell r="I96">
            <v>55000</v>
          </cell>
          <cell r="K96">
            <v>0.25</v>
          </cell>
          <cell r="L96">
            <v>47000</v>
          </cell>
        </row>
        <row r="97">
          <cell r="D97" t="str">
            <v>DGDT</v>
          </cell>
          <cell r="I97">
            <v>91000</v>
          </cell>
          <cell r="K97">
            <v>0.15</v>
          </cell>
          <cell r="L97">
            <v>5000</v>
          </cell>
        </row>
        <row r="98">
          <cell r="D98" t="str">
            <v>DGDT</v>
          </cell>
          <cell r="I98">
            <v>61500</v>
          </cell>
          <cell r="K98">
            <v>0.25</v>
          </cell>
          <cell r="L98">
            <v>0</v>
          </cell>
        </row>
        <row r="99">
          <cell r="I99">
            <v>3874000</v>
          </cell>
          <cell r="K99">
            <v>0.58904318181818183</v>
          </cell>
          <cell r="L99">
            <v>31225</v>
          </cell>
        </row>
        <row r="100">
          <cell r="I100">
            <v>3854000</v>
          </cell>
          <cell r="K100">
            <v>0.51617272727272734</v>
          </cell>
          <cell r="L100">
            <v>11225</v>
          </cell>
        </row>
        <row r="102">
          <cell r="D102" t="str">
            <v>DGD</v>
          </cell>
          <cell r="I102" t="str">
            <v>PM</v>
          </cell>
          <cell r="K102">
            <v>0.6</v>
          </cell>
          <cell r="L102" t="str">
            <v>PM</v>
          </cell>
        </row>
        <row r="103">
          <cell r="D103" t="str">
            <v>DGI</v>
          </cell>
          <cell r="I103">
            <v>2500000</v>
          </cell>
          <cell r="K103">
            <v>1</v>
          </cell>
          <cell r="L103">
            <v>4500</v>
          </cell>
        </row>
        <row r="104">
          <cell r="D104" t="str">
            <v>DGI</v>
          </cell>
          <cell r="I104">
            <v>1000000</v>
          </cell>
          <cell r="K104">
            <v>0</v>
          </cell>
          <cell r="L104">
            <v>0</v>
          </cell>
        </row>
        <row r="105">
          <cell r="D105" t="str">
            <v>DGI</v>
          </cell>
          <cell r="I105">
            <v>10000</v>
          </cell>
          <cell r="K105">
            <v>0.25</v>
          </cell>
        </row>
        <row r="106">
          <cell r="D106" t="str">
            <v>DGI</v>
          </cell>
          <cell r="I106">
            <v>209000</v>
          </cell>
          <cell r="K106">
            <v>0.1</v>
          </cell>
        </row>
        <row r="107">
          <cell r="D107" t="str">
            <v>DGTCP</v>
          </cell>
          <cell r="I107" t="str">
            <v>PM</v>
          </cell>
          <cell r="K107">
            <v>0.75</v>
          </cell>
        </row>
        <row r="108">
          <cell r="D108" t="str">
            <v>DGTCP</v>
          </cell>
          <cell r="I108">
            <v>60000</v>
          </cell>
          <cell r="K108">
            <v>0.25</v>
          </cell>
        </row>
        <row r="109">
          <cell r="D109" t="str">
            <v>DGTCP</v>
          </cell>
          <cell r="I109">
            <v>75000</v>
          </cell>
          <cell r="K109">
            <v>0.4</v>
          </cell>
          <cell r="L109">
            <v>6725</v>
          </cell>
        </row>
        <row r="110">
          <cell r="D110" t="str">
            <v>DGI</v>
          </cell>
          <cell r="I110" t="str">
            <v>PM</v>
          </cell>
          <cell r="K110">
            <v>0.69040000000000001</v>
          </cell>
        </row>
        <row r="111">
          <cell r="D111" t="str">
            <v>DGD</v>
          </cell>
          <cell r="I111" t="str">
            <v>PM</v>
          </cell>
          <cell r="K111">
            <v>0.69140000000000001</v>
          </cell>
        </row>
        <row r="112">
          <cell r="D112" t="str">
            <v>DGTCP</v>
          </cell>
          <cell r="I112" t="str">
            <v>PM</v>
          </cell>
          <cell r="K112">
            <v>0.94610000000000005</v>
          </cell>
          <cell r="L112">
            <v>0</v>
          </cell>
        </row>
        <row r="113">
          <cell r="I113">
            <v>0</v>
          </cell>
          <cell r="K113">
            <v>0.09</v>
          </cell>
        </row>
        <row r="115">
          <cell r="D115" t="str">
            <v>DGCOOP</v>
          </cell>
          <cell r="I115" t="str">
            <v>PM</v>
          </cell>
          <cell r="K115">
            <v>0.09</v>
          </cell>
        </row>
        <row r="116">
          <cell r="I116">
            <v>0</v>
          </cell>
          <cell r="K116">
            <v>0.75</v>
          </cell>
        </row>
        <row r="118">
          <cell r="D118" t="str">
            <v>DGTCP</v>
          </cell>
          <cell r="I118" t="str">
            <v>PM</v>
          </cell>
          <cell r="K118">
            <v>0.75</v>
          </cell>
        </row>
        <row r="119">
          <cell r="I119">
            <v>20000</v>
          </cell>
          <cell r="K119">
            <v>1</v>
          </cell>
          <cell r="L119">
            <v>20000</v>
          </cell>
        </row>
        <row r="121">
          <cell r="D121" t="str">
            <v>DGTCP</v>
          </cell>
          <cell r="I121">
            <v>20000</v>
          </cell>
          <cell r="K121">
            <v>1</v>
          </cell>
          <cell r="L121">
            <v>20000</v>
          </cell>
        </row>
        <row r="122">
          <cell r="I122">
            <v>576000</v>
          </cell>
          <cell r="K122">
            <v>0.60833333333333339</v>
          </cell>
          <cell r="L122">
            <v>60124</v>
          </cell>
        </row>
        <row r="123">
          <cell r="I123">
            <v>30000</v>
          </cell>
          <cell r="K123">
            <v>0.55000000000000004</v>
          </cell>
          <cell r="L123">
            <v>0</v>
          </cell>
        </row>
        <row r="125">
          <cell r="D125" t="str">
            <v>DGB</v>
          </cell>
          <cell r="I125">
            <v>20000</v>
          </cell>
          <cell r="K125">
            <v>0.1</v>
          </cell>
          <cell r="L125">
            <v>0</v>
          </cell>
        </row>
        <row r="126">
          <cell r="D126" t="str">
            <v>DGB</v>
          </cell>
          <cell r="I126">
            <v>10000</v>
          </cell>
          <cell r="K126">
            <v>1</v>
          </cell>
        </row>
        <row r="127">
          <cell r="I127">
            <v>206000</v>
          </cell>
          <cell r="K127">
            <v>0.42499999999999999</v>
          </cell>
          <cell r="L127">
            <v>4000</v>
          </cell>
        </row>
        <row r="129">
          <cell r="D129" t="str">
            <v>DGB</v>
          </cell>
          <cell r="I129">
            <v>4000</v>
          </cell>
          <cell r="K129">
            <v>1</v>
          </cell>
          <cell r="L129">
            <v>4000</v>
          </cell>
        </row>
        <row r="130">
          <cell r="D130" t="str">
            <v>DGB</v>
          </cell>
          <cell r="I130">
            <v>7000</v>
          </cell>
          <cell r="K130">
            <v>0.1</v>
          </cell>
          <cell r="L130">
            <v>0</v>
          </cell>
        </row>
        <row r="131">
          <cell r="D131" t="str">
            <v>DGB</v>
          </cell>
          <cell r="I131">
            <v>20000</v>
          </cell>
          <cell r="K131">
            <v>0.5</v>
          </cell>
        </row>
        <row r="132">
          <cell r="D132" t="str">
            <v>DGB</v>
          </cell>
          <cell r="I132">
            <v>40000</v>
          </cell>
          <cell r="K132">
            <v>0</v>
          </cell>
          <cell r="L132">
            <v>0</v>
          </cell>
        </row>
        <row r="133">
          <cell r="D133" t="str">
            <v>DGB</v>
          </cell>
          <cell r="I133">
            <v>35000</v>
          </cell>
          <cell r="K133">
            <v>0</v>
          </cell>
          <cell r="L133">
            <v>0</v>
          </cell>
        </row>
        <row r="135">
          <cell r="D135" t="str">
            <v>DGTCP</v>
          </cell>
          <cell r="I135">
            <v>100000</v>
          </cell>
          <cell r="K135">
            <v>0.95</v>
          </cell>
          <cell r="L135" t="str">
            <v>PM</v>
          </cell>
        </row>
        <row r="136">
          <cell r="I136">
            <v>340000</v>
          </cell>
          <cell r="K136">
            <v>0.85</v>
          </cell>
          <cell r="L136">
            <v>56124</v>
          </cell>
        </row>
        <row r="138">
          <cell r="D138" t="str">
            <v>DG-CMEF</v>
          </cell>
          <cell r="I138">
            <v>110000</v>
          </cell>
          <cell r="K138">
            <v>0.7</v>
          </cell>
          <cell r="L138">
            <v>52024</v>
          </cell>
        </row>
        <row r="139">
          <cell r="D139" t="str">
            <v>DG-CMEF</v>
          </cell>
          <cell r="I139">
            <v>230000</v>
          </cell>
          <cell r="K139">
            <v>1</v>
          </cell>
          <cell r="L139">
            <v>4100</v>
          </cell>
        </row>
        <row r="140">
          <cell r="I140">
            <v>7767995</v>
          </cell>
          <cell r="K140">
            <v>0.53276637180990438</v>
          </cell>
          <cell r="L140">
            <v>3081523</v>
          </cell>
        </row>
        <row r="141">
          <cell r="I141">
            <v>509995</v>
          </cell>
          <cell r="K141">
            <v>0.76249999999999996</v>
          </cell>
          <cell r="L141">
            <v>324073</v>
          </cell>
        </row>
        <row r="143">
          <cell r="D143" t="str">
            <v>DGAIE</v>
          </cell>
          <cell r="I143">
            <v>79685</v>
          </cell>
          <cell r="K143">
            <v>0.9</v>
          </cell>
          <cell r="L143">
            <v>54242</v>
          </cell>
        </row>
        <row r="144">
          <cell r="D144" t="str">
            <v>DGAIE</v>
          </cell>
          <cell r="I144">
            <v>96310</v>
          </cell>
          <cell r="K144">
            <v>0.9</v>
          </cell>
          <cell r="L144">
            <v>85831</v>
          </cell>
        </row>
        <row r="145">
          <cell r="D145" t="str">
            <v>DGAIE</v>
          </cell>
          <cell r="I145">
            <v>34000</v>
          </cell>
          <cell r="K145">
            <v>0.5</v>
          </cell>
          <cell r="L145">
            <v>34000</v>
          </cell>
        </row>
        <row r="146">
          <cell r="D146" t="str">
            <v>DGAIE</v>
          </cell>
          <cell r="I146">
            <v>300000</v>
          </cell>
          <cell r="K146">
            <v>0.75</v>
          </cell>
          <cell r="L146">
            <v>150000</v>
          </cell>
        </row>
        <row r="149">
          <cell r="I149">
            <v>200000</v>
          </cell>
          <cell r="K149">
            <v>0.1</v>
          </cell>
          <cell r="L149">
            <v>0</v>
          </cell>
        </row>
        <row r="151">
          <cell r="D151" t="str">
            <v>DGI</v>
          </cell>
          <cell r="I151">
            <v>200000</v>
          </cell>
          <cell r="K151">
            <v>0.1</v>
          </cell>
        </row>
        <row r="152">
          <cell r="I152">
            <v>58000</v>
          </cell>
          <cell r="K152">
            <v>0.25</v>
          </cell>
          <cell r="L152">
            <v>0</v>
          </cell>
        </row>
        <row r="154">
          <cell r="D154" t="str">
            <v>DGTCP</v>
          </cell>
          <cell r="I154">
            <v>18000</v>
          </cell>
          <cell r="K154">
            <v>0</v>
          </cell>
          <cell r="L154">
            <v>0</v>
          </cell>
        </row>
        <row r="155">
          <cell r="D155" t="str">
            <v>DGTCP</v>
          </cell>
          <cell r="I155">
            <v>40000</v>
          </cell>
          <cell r="K155">
            <v>0.5</v>
          </cell>
          <cell r="L155">
            <v>0</v>
          </cell>
        </row>
        <row r="156">
          <cell r="I156">
            <v>7000000</v>
          </cell>
          <cell r="K156">
            <v>0.50324823085942672</v>
          </cell>
          <cell r="L156">
            <v>2757450</v>
          </cell>
        </row>
        <row r="158">
          <cell r="D158" t="str">
            <v>DGTCP</v>
          </cell>
          <cell r="I158" t="str">
            <v>PM</v>
          </cell>
          <cell r="K158">
            <v>1</v>
          </cell>
        </row>
        <row r="159">
          <cell r="D159" t="str">
            <v>DGTCP</v>
          </cell>
          <cell r="I159" t="str">
            <v>PM</v>
          </cell>
          <cell r="K159">
            <v>0.5</v>
          </cell>
        </row>
        <row r="160">
          <cell r="D160" t="str">
            <v>DGTCP</v>
          </cell>
          <cell r="I160" t="str">
            <v>PM</v>
          </cell>
          <cell r="K160">
            <v>0.1</v>
          </cell>
        </row>
        <row r="161">
          <cell r="D161" t="str">
            <v>FAARF</v>
          </cell>
          <cell r="I161" t="str">
            <v>PM</v>
          </cell>
          <cell r="K161">
            <v>0.69948938515655967</v>
          </cell>
        </row>
        <row r="162">
          <cell r="D162" t="str">
            <v>FBDES</v>
          </cell>
          <cell r="I162">
            <v>2000000</v>
          </cell>
          <cell r="K162">
            <v>0.12</v>
          </cell>
          <cell r="L162">
            <v>0</v>
          </cell>
        </row>
        <row r="163">
          <cell r="D163" t="str">
            <v>FBDES</v>
          </cell>
          <cell r="I163">
            <v>5000000</v>
          </cell>
          <cell r="K163">
            <v>0.6</v>
          </cell>
          <cell r="L163">
            <v>2757450</v>
          </cell>
        </row>
        <row r="164">
          <cell r="I164">
            <v>0</v>
          </cell>
          <cell r="K164">
            <v>0.86</v>
          </cell>
        </row>
        <row r="166">
          <cell r="D166" t="str">
            <v>DGTCP</v>
          </cell>
          <cell r="I166" t="str">
            <v>PM</v>
          </cell>
          <cell r="K166">
            <v>0.86</v>
          </cell>
          <cell r="L166" t="str">
            <v>PM</v>
          </cell>
        </row>
        <row r="167">
          <cell r="I167">
            <v>0</v>
          </cell>
          <cell r="K167">
            <v>0.72084999999999999</v>
          </cell>
        </row>
        <row r="169">
          <cell r="D169" t="str">
            <v>DGTCP</v>
          </cell>
          <cell r="I169" t="str">
            <v>PM</v>
          </cell>
          <cell r="K169">
            <v>1</v>
          </cell>
        </row>
        <row r="170">
          <cell r="D170" t="str">
            <v>DGTCP</v>
          </cell>
          <cell r="I170" t="str">
            <v>PM</v>
          </cell>
          <cell r="K170">
            <v>0.44169999999999998</v>
          </cell>
        </row>
        <row r="171">
          <cell r="I171">
            <v>1112500</v>
          </cell>
          <cell r="K171">
            <v>0.57689666666666672</v>
          </cell>
          <cell r="L171">
            <v>194965.32199999999</v>
          </cell>
        </row>
        <row r="172">
          <cell r="I172">
            <v>420000</v>
          </cell>
          <cell r="K172">
            <v>0.23864999999999997</v>
          </cell>
          <cell r="L172">
            <v>40269</v>
          </cell>
        </row>
        <row r="174">
          <cell r="D174" t="str">
            <v>DG-CMEF</v>
          </cell>
          <cell r="I174">
            <v>15000</v>
          </cell>
          <cell r="K174">
            <v>0.14399999999999999</v>
          </cell>
          <cell r="L174">
            <v>2808</v>
          </cell>
        </row>
        <row r="175">
          <cell r="D175" t="str">
            <v>DGTCP</v>
          </cell>
          <cell r="I175">
            <v>405000</v>
          </cell>
          <cell r="K175">
            <v>0.33329999999999999</v>
          </cell>
          <cell r="L175">
            <v>37461</v>
          </cell>
        </row>
        <row r="176">
          <cell r="I176">
            <v>20000</v>
          </cell>
          <cell r="K176">
            <v>0.95</v>
          </cell>
          <cell r="L176">
            <v>0</v>
          </cell>
        </row>
        <row r="178">
          <cell r="D178" t="str">
            <v>DGTCP</v>
          </cell>
          <cell r="I178" t="str">
            <v>PM</v>
          </cell>
          <cell r="K178">
            <v>1</v>
          </cell>
        </row>
        <row r="179">
          <cell r="D179" t="str">
            <v>DGTCP</v>
          </cell>
          <cell r="I179">
            <v>20000</v>
          </cell>
          <cell r="K179">
            <v>0.9</v>
          </cell>
          <cell r="L179">
            <v>0</v>
          </cell>
        </row>
        <row r="180">
          <cell r="I180">
            <v>260000</v>
          </cell>
          <cell r="K180">
            <v>0.55000000000000004</v>
          </cell>
          <cell r="L180">
            <v>0</v>
          </cell>
        </row>
        <row r="182">
          <cell r="D182" t="str">
            <v>DGTCP</v>
          </cell>
          <cell r="I182">
            <v>60000</v>
          </cell>
          <cell r="K182">
            <v>0.5</v>
          </cell>
          <cell r="L182">
            <v>0</v>
          </cell>
        </row>
        <row r="183">
          <cell r="D183" t="str">
            <v>DGTCP</v>
          </cell>
          <cell r="I183">
            <v>200000</v>
          </cell>
          <cell r="K183">
            <v>0.6</v>
          </cell>
          <cell r="L183">
            <v>0</v>
          </cell>
        </row>
        <row r="184">
          <cell r="I184">
            <v>370000</v>
          </cell>
          <cell r="K184">
            <v>0.59583333333333333</v>
          </cell>
          <cell r="L184">
            <v>123699.322</v>
          </cell>
        </row>
        <row r="186">
          <cell r="D186" t="str">
            <v>SP-ITIE</v>
          </cell>
          <cell r="I186">
            <v>100000</v>
          </cell>
          <cell r="K186">
            <v>0.65</v>
          </cell>
          <cell r="L186">
            <v>40123.322</v>
          </cell>
        </row>
        <row r="187">
          <cell r="D187" t="str">
            <v>DGI</v>
          </cell>
          <cell r="I187">
            <v>50000</v>
          </cell>
          <cell r="K187">
            <v>0.8</v>
          </cell>
          <cell r="L187">
            <v>0</v>
          </cell>
        </row>
        <row r="189">
          <cell r="D189" t="str">
            <v>IGF</v>
          </cell>
          <cell r="I189">
            <v>20000</v>
          </cell>
          <cell r="K189">
            <v>0.33333333333333331</v>
          </cell>
          <cell r="L189">
            <v>3970</v>
          </cell>
        </row>
        <row r="190">
          <cell r="D190" t="str">
            <v>CENTIF</v>
          </cell>
          <cell r="I190">
            <v>200000</v>
          </cell>
          <cell r="K190">
            <v>0.6</v>
          </cell>
          <cell r="L190">
            <v>79606</v>
          </cell>
        </row>
        <row r="191">
          <cell r="I191">
            <v>42500</v>
          </cell>
          <cell r="K191">
            <v>0.55000000000000004</v>
          </cell>
          <cell r="L191">
            <v>30997</v>
          </cell>
        </row>
        <row r="193">
          <cell r="D193" t="str">
            <v>IGF</v>
          </cell>
          <cell r="I193">
            <v>15000</v>
          </cell>
          <cell r="K193">
            <v>1</v>
          </cell>
          <cell r="L193">
            <v>22840</v>
          </cell>
        </row>
        <row r="194">
          <cell r="D194" t="str">
            <v>IGF</v>
          </cell>
          <cell r="I194">
            <v>5000</v>
          </cell>
          <cell r="K194">
            <v>0.33333333333333331</v>
          </cell>
          <cell r="L194">
            <v>220</v>
          </cell>
        </row>
        <row r="195">
          <cell r="D195" t="str">
            <v>IGF</v>
          </cell>
          <cell r="I195">
            <v>12500</v>
          </cell>
          <cell r="K195">
            <v>0</v>
          </cell>
          <cell r="L195">
            <v>0</v>
          </cell>
        </row>
        <row r="196">
          <cell r="D196" t="str">
            <v>IGF</v>
          </cell>
          <cell r="I196">
            <v>10000</v>
          </cell>
          <cell r="K196">
            <v>0.8666666666666667</v>
          </cell>
          <cell r="L196">
            <v>7937</v>
          </cell>
        </row>
        <row r="197">
          <cell r="I197">
            <v>38452</v>
          </cell>
          <cell r="K197">
            <v>0.66666666666666674</v>
          </cell>
          <cell r="L197">
            <v>17950</v>
          </cell>
        </row>
        <row r="198">
          <cell r="I198">
            <v>26940</v>
          </cell>
          <cell r="K198">
            <v>0.5</v>
          </cell>
          <cell r="L198">
            <v>17950</v>
          </cell>
        </row>
        <row r="200">
          <cell r="D200" t="str">
            <v>SP-CNPE</v>
          </cell>
          <cell r="I200">
            <v>11980</v>
          </cell>
          <cell r="K200">
            <v>0.75</v>
          </cell>
          <cell r="L200">
            <v>8995</v>
          </cell>
        </row>
        <row r="201">
          <cell r="D201" t="str">
            <v>SP-CNPE</v>
          </cell>
          <cell r="I201">
            <v>15000</v>
          </cell>
          <cell r="K201">
            <v>0</v>
          </cell>
          <cell r="L201">
            <v>0</v>
          </cell>
        </row>
        <row r="202">
          <cell r="D202" t="str">
            <v>SP-CNPE</v>
          </cell>
          <cell r="I202">
            <v>11940</v>
          </cell>
          <cell r="K202">
            <v>0.75</v>
          </cell>
          <cell r="L202">
            <v>8955</v>
          </cell>
        </row>
        <row r="203">
          <cell r="I203">
            <v>11512</v>
          </cell>
          <cell r="K203">
            <v>0.83333333333333337</v>
          </cell>
          <cell r="L203">
            <v>0</v>
          </cell>
        </row>
        <row r="205">
          <cell r="D205" t="str">
            <v>DGCOOP</v>
          </cell>
          <cell r="K205">
            <v>0.5</v>
          </cell>
        </row>
        <row r="206">
          <cell r="D206" t="str">
            <v>DGCOOP</v>
          </cell>
          <cell r="I206">
            <v>11512</v>
          </cell>
          <cell r="K206">
            <v>1</v>
          </cell>
        </row>
        <row r="207">
          <cell r="D207" t="str">
            <v>DGCOOP</v>
          </cell>
          <cell r="I207" t="str">
            <v>PM</v>
          </cell>
          <cell r="K207">
            <v>1</v>
          </cell>
        </row>
        <row r="208">
          <cell r="I208">
            <v>41782119.059999995</v>
          </cell>
          <cell r="K208">
            <v>0.56712073555231168</v>
          </cell>
          <cell r="L208">
            <v>7877534.6935999999</v>
          </cell>
        </row>
      </sheetData>
      <sheetData sheetId="1"/>
      <sheetData sheetId="2" refreshError="1"/>
      <sheetData sheetId="3"/>
      <sheetData sheetId="4" refreshError="1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hantal KABORE" id="{A5984CB7-4926-4040-8CE3-FCAFF1D53785}" userId="S::ckabore@FBDES.COM::2bcb8abd-719d-48c7-b1ca-30bf7f94eb0d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4-11-18T16:43:20.24" personId="{A5984CB7-4926-4040-8CE3-FCAFF1D53785}" id="{B27CC61F-5E65-43C5-8F88-244180BF3A3F}">
    <text>POUR 60 bénéficiaires</text>
  </threadedComment>
  <threadedComment ref="E39" dT="2024-11-18T16:45:05.76" personId="{A5984CB7-4926-4040-8CE3-FCAFF1D53785}" id="{E74910EE-BB4A-433F-8B14-171003857A53}">
    <text>35000000 pour toutes les formations prévues.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2" dT="2024-11-18T16:43:20.24" personId="{A5984CB7-4926-4040-8CE3-FCAFF1D53785}" id="{B27CC61F-5E65-43C6-8F88-244180BF3A3F}">
    <text>POUR 60 bénéficiaires</text>
  </threadedComment>
  <threadedComment ref="E39" dT="2024-11-18T16:45:05.76" personId="{A5984CB7-4926-4040-8CE3-FCAFF1D53785}" id="{E74910EE-BB4A-4340-8B14-171003857A53}">
    <text>35000000 pour toutes les formations prévues.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5"/>
  <sheetViews>
    <sheetView showWhiteSpace="0" topLeftCell="A93" zoomScale="112" zoomScaleNormal="112" zoomScaleSheetLayoutView="118" workbookViewId="0">
      <selection activeCell="H96" sqref="H96:K96"/>
    </sheetView>
  </sheetViews>
  <sheetFormatPr baseColWidth="10" defaultRowHeight="15"/>
  <cols>
    <col min="1" max="1" width="4.140625" customWidth="1"/>
    <col min="2" max="2" width="14.42578125" customWidth="1"/>
    <col min="3" max="4" width="10.7109375" customWidth="1"/>
    <col min="5" max="5" width="41.140625" customWidth="1"/>
    <col min="6" max="6" width="6.140625" customWidth="1"/>
    <col min="7" max="7" width="13.28515625" style="1" customWidth="1"/>
    <col min="8" max="8" width="13.7109375" customWidth="1"/>
    <col min="9" max="9" width="12.42578125" customWidth="1"/>
    <col min="10" max="10" width="6.5703125" customWidth="1"/>
    <col min="11" max="11" width="12" customWidth="1"/>
    <col min="12" max="12" width="10" customWidth="1"/>
    <col min="13" max="13" width="11.5703125" style="42"/>
  </cols>
  <sheetData>
    <row r="1" spans="1:13" ht="12.75" customHeight="1">
      <c r="A1" s="20" t="s">
        <v>0</v>
      </c>
      <c r="B1" s="21"/>
      <c r="C1" s="21"/>
      <c r="D1" s="21"/>
      <c r="E1" s="20"/>
      <c r="F1" s="20"/>
      <c r="G1" s="22"/>
      <c r="H1" s="21"/>
      <c r="I1" s="21"/>
      <c r="J1" s="21"/>
      <c r="K1" s="123" t="s">
        <v>1</v>
      </c>
      <c r="L1" s="123"/>
    </row>
    <row r="2" spans="1:13" ht="11.25" customHeight="1">
      <c r="A2" s="20" t="s">
        <v>2</v>
      </c>
      <c r="B2" s="20"/>
      <c r="C2" s="20"/>
      <c r="D2" s="21"/>
      <c r="E2" s="21"/>
      <c r="F2" s="21"/>
      <c r="G2" s="22"/>
      <c r="H2" s="21"/>
      <c r="I2" s="21"/>
      <c r="J2" s="21"/>
      <c r="K2" s="124" t="s">
        <v>3</v>
      </c>
      <c r="L2" s="124"/>
    </row>
    <row r="3" spans="1:13" ht="12" customHeight="1">
      <c r="A3" s="20" t="s">
        <v>4</v>
      </c>
      <c r="B3" s="21"/>
      <c r="C3" s="21"/>
      <c r="D3" s="21"/>
      <c r="E3" s="21"/>
      <c r="F3" s="21"/>
      <c r="G3" s="22"/>
      <c r="H3" s="21"/>
      <c r="I3" s="21"/>
      <c r="J3" s="21"/>
      <c r="K3" s="21"/>
      <c r="L3" s="21"/>
    </row>
    <row r="4" spans="1:13" ht="12" customHeight="1">
      <c r="A4" s="20" t="s">
        <v>5</v>
      </c>
      <c r="B4" s="21"/>
      <c r="C4" s="21"/>
      <c r="D4" s="21"/>
      <c r="E4" s="21"/>
      <c r="F4" s="21"/>
      <c r="G4" s="22"/>
      <c r="H4" s="21"/>
      <c r="I4" s="21"/>
      <c r="J4" s="21"/>
      <c r="K4" s="21"/>
      <c r="L4" s="21"/>
    </row>
    <row r="5" spans="1:13" ht="12.75" customHeight="1">
      <c r="A5" s="20" t="s">
        <v>6</v>
      </c>
      <c r="B5" s="21"/>
      <c r="C5" s="21"/>
      <c r="D5" s="21"/>
      <c r="E5" s="21"/>
      <c r="F5" s="21"/>
      <c r="G5" s="22"/>
      <c r="H5" s="21"/>
      <c r="I5" s="21"/>
      <c r="J5" s="21"/>
      <c r="K5" s="21"/>
      <c r="L5" s="21"/>
    </row>
    <row r="6" spans="1:13" ht="19.5" customHeight="1">
      <c r="A6" s="20" t="s">
        <v>7</v>
      </c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</row>
    <row r="7" spans="1:13" ht="12.75" customHeight="1">
      <c r="A7" s="20" t="s">
        <v>8</v>
      </c>
      <c r="B7" s="21"/>
      <c r="C7" s="21"/>
      <c r="D7" s="21"/>
      <c r="E7" s="21"/>
      <c r="F7" s="131" t="s">
        <v>112</v>
      </c>
      <c r="G7" s="131"/>
      <c r="H7" s="21"/>
      <c r="I7" s="21"/>
      <c r="J7" s="21"/>
      <c r="K7" s="21"/>
      <c r="L7" s="21"/>
    </row>
    <row r="8" spans="1:13" ht="11.25" customHeight="1">
      <c r="A8" s="20" t="s">
        <v>7</v>
      </c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</row>
    <row r="9" spans="1:13" ht="15" customHeight="1">
      <c r="A9" s="125" t="s">
        <v>9</v>
      </c>
      <c r="B9" s="125"/>
      <c r="C9" s="125"/>
      <c r="D9" s="125"/>
      <c r="E9" s="125"/>
      <c r="F9" s="21"/>
      <c r="G9" s="22"/>
      <c r="H9" s="21"/>
      <c r="I9" s="21"/>
      <c r="J9" s="21"/>
      <c r="K9" s="21"/>
      <c r="L9" s="21"/>
    </row>
    <row r="10" spans="1:13" ht="16.5" customHeight="1">
      <c r="A10" s="126" t="s">
        <v>127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8"/>
      <c r="M10" s="43"/>
    </row>
    <row r="11" spans="1:13" ht="15" customHeight="1">
      <c r="A11" s="129" t="s">
        <v>10</v>
      </c>
      <c r="B11" s="129" t="s">
        <v>11</v>
      </c>
      <c r="C11" s="129" t="s">
        <v>12</v>
      </c>
      <c r="D11" s="130" t="s">
        <v>13</v>
      </c>
      <c r="E11" s="130" t="s">
        <v>14</v>
      </c>
      <c r="F11" s="130" t="s">
        <v>15</v>
      </c>
      <c r="G11" s="130" t="s">
        <v>16</v>
      </c>
      <c r="H11" s="130" t="s">
        <v>17</v>
      </c>
      <c r="I11" s="130" t="s">
        <v>18</v>
      </c>
      <c r="J11" s="130" t="s">
        <v>19</v>
      </c>
      <c r="K11" s="130" t="s">
        <v>20</v>
      </c>
      <c r="L11" s="130" t="s">
        <v>21</v>
      </c>
      <c r="M11" s="43"/>
    </row>
    <row r="12" spans="1:13" ht="39" customHeight="1">
      <c r="A12" s="129"/>
      <c r="B12" s="129"/>
      <c r="C12" s="129"/>
      <c r="D12" s="130"/>
      <c r="E12" s="130"/>
      <c r="F12" s="130"/>
      <c r="G12" s="130"/>
      <c r="H12" s="130"/>
      <c r="I12" s="130"/>
      <c r="J12" s="130"/>
      <c r="K12" s="130"/>
      <c r="L12" s="130"/>
      <c r="M12" s="43"/>
    </row>
    <row r="13" spans="1:13" s="19" customFormat="1" ht="24" customHeight="1">
      <c r="A13" s="23">
        <v>1</v>
      </c>
      <c r="B13" s="24" t="s">
        <v>24</v>
      </c>
      <c r="C13" s="38">
        <v>0</v>
      </c>
      <c r="D13" s="38">
        <f>40000000</f>
        <v>40000000</v>
      </c>
      <c r="E13" s="50" t="s">
        <v>25</v>
      </c>
      <c r="F13" s="51">
        <v>1</v>
      </c>
      <c r="G13" s="25" t="s">
        <v>26</v>
      </c>
      <c r="H13" s="31">
        <v>45684</v>
      </c>
      <c r="I13" s="31">
        <f>H13+7</f>
        <v>45691</v>
      </c>
      <c r="J13" s="26">
        <v>1</v>
      </c>
      <c r="K13" s="27">
        <f>I13+14</f>
        <v>45705</v>
      </c>
      <c r="L13" s="26" t="s">
        <v>27</v>
      </c>
      <c r="M13" s="52"/>
    </row>
    <row r="14" spans="1:13" s="19" customFormat="1" ht="28.5" customHeight="1">
      <c r="A14" s="23">
        <v>2</v>
      </c>
      <c r="B14" s="24" t="s">
        <v>24</v>
      </c>
      <c r="C14" s="38">
        <v>0</v>
      </c>
      <c r="D14" s="38">
        <v>30000000</v>
      </c>
      <c r="E14" s="53" t="s">
        <v>28</v>
      </c>
      <c r="F14" s="51">
        <v>1</v>
      </c>
      <c r="G14" s="25" t="s">
        <v>29</v>
      </c>
      <c r="H14" s="31">
        <v>45712</v>
      </c>
      <c r="I14" s="31">
        <f>H14+7</f>
        <v>45719</v>
      </c>
      <c r="J14" s="26">
        <v>1</v>
      </c>
      <c r="K14" s="27">
        <f>I14+15</f>
        <v>45734</v>
      </c>
      <c r="L14" s="26" t="s">
        <v>27</v>
      </c>
      <c r="M14" s="52"/>
    </row>
    <row r="15" spans="1:13" s="28" customFormat="1" ht="21" customHeight="1">
      <c r="A15" s="23">
        <v>3</v>
      </c>
      <c r="B15" s="24" t="s">
        <v>30</v>
      </c>
      <c r="C15" s="38">
        <v>0</v>
      </c>
      <c r="D15" s="38">
        <v>1500000</v>
      </c>
      <c r="E15" s="50" t="s">
        <v>31</v>
      </c>
      <c r="F15" s="25">
        <v>1</v>
      </c>
      <c r="G15" s="25" t="s">
        <v>32</v>
      </c>
      <c r="H15" s="31">
        <v>45810</v>
      </c>
      <c r="I15" s="31">
        <f>H15+3</f>
        <v>45813</v>
      </c>
      <c r="J15" s="26">
        <v>1</v>
      </c>
      <c r="K15" s="27">
        <f>I15+14</f>
        <v>45827</v>
      </c>
      <c r="L15" s="26" t="s">
        <v>65</v>
      </c>
      <c r="M15" s="52"/>
    </row>
    <row r="16" spans="1:13" s="19" customFormat="1" ht="27.75" customHeight="1">
      <c r="A16" s="23">
        <v>4</v>
      </c>
      <c r="B16" s="24" t="s">
        <v>33</v>
      </c>
      <c r="C16" s="38">
        <v>0</v>
      </c>
      <c r="D16" s="38">
        <v>9800000</v>
      </c>
      <c r="E16" s="50" t="s">
        <v>34</v>
      </c>
      <c r="F16" s="25">
        <v>1</v>
      </c>
      <c r="G16" s="25" t="s">
        <v>144</v>
      </c>
      <c r="H16" s="31">
        <v>45677</v>
      </c>
      <c r="I16" s="31">
        <f>H16+3</f>
        <v>45680</v>
      </c>
      <c r="J16" s="26">
        <v>1</v>
      </c>
      <c r="K16" s="27">
        <f>I16+14</f>
        <v>45694</v>
      </c>
      <c r="L16" s="26" t="s">
        <v>65</v>
      </c>
      <c r="M16" s="52"/>
    </row>
    <row r="17" spans="1:14" s="19" customFormat="1" ht="29.25" customHeight="1">
      <c r="A17" s="23">
        <v>5</v>
      </c>
      <c r="B17" s="24" t="s">
        <v>35</v>
      </c>
      <c r="C17" s="38">
        <v>0</v>
      </c>
      <c r="D17" s="38">
        <v>3500000</v>
      </c>
      <c r="E17" s="29" t="s">
        <v>36</v>
      </c>
      <c r="F17" s="25">
        <v>1</v>
      </c>
      <c r="G17" s="25" t="s">
        <v>152</v>
      </c>
      <c r="H17" s="31">
        <v>45818</v>
      </c>
      <c r="I17" s="31">
        <f>H17+4</f>
        <v>45822</v>
      </c>
      <c r="J17" s="26">
        <v>1</v>
      </c>
      <c r="K17" s="27">
        <f>I17+7</f>
        <v>45829</v>
      </c>
      <c r="L17" s="26" t="s">
        <v>65</v>
      </c>
      <c r="M17" s="45"/>
    </row>
    <row r="18" spans="1:14" s="19" customFormat="1" ht="27.75" customHeight="1">
      <c r="A18" s="23"/>
      <c r="B18" s="24" t="s">
        <v>97</v>
      </c>
      <c r="C18" s="38">
        <v>0</v>
      </c>
      <c r="D18" s="38">
        <v>5000000</v>
      </c>
      <c r="E18" s="29" t="s">
        <v>128</v>
      </c>
      <c r="F18" s="25">
        <v>1</v>
      </c>
      <c r="G18" s="25" t="s">
        <v>53</v>
      </c>
      <c r="H18" s="27">
        <v>45789</v>
      </c>
      <c r="I18" s="31">
        <f>H18+4</f>
        <v>45793</v>
      </c>
      <c r="J18" s="26">
        <v>1</v>
      </c>
      <c r="K18" s="27">
        <f>I18+7</f>
        <v>45800</v>
      </c>
      <c r="L18" s="26" t="s">
        <v>147</v>
      </c>
      <c r="M18" s="45"/>
    </row>
    <row r="19" spans="1:14" s="67" customFormat="1" ht="27.75" customHeight="1">
      <c r="A19" s="56"/>
      <c r="B19" s="57" t="s">
        <v>97</v>
      </c>
      <c r="C19" s="58">
        <v>0</v>
      </c>
      <c r="D19" s="58">
        <v>20000000</v>
      </c>
      <c r="E19" s="59" t="s">
        <v>178</v>
      </c>
      <c r="F19" s="60">
        <v>1</v>
      </c>
      <c r="G19" s="60"/>
      <c r="H19" s="61"/>
      <c r="I19" s="62"/>
      <c r="J19" s="63"/>
      <c r="K19" s="61"/>
      <c r="L19" s="63"/>
      <c r="M19" s="66"/>
    </row>
    <row r="20" spans="1:14" s="19" customFormat="1" ht="23.25" customHeight="1">
      <c r="A20" s="23">
        <v>8</v>
      </c>
      <c r="B20" s="24" t="s">
        <v>97</v>
      </c>
      <c r="C20" s="38">
        <v>0</v>
      </c>
      <c r="D20" s="38">
        <v>9500000</v>
      </c>
      <c r="E20" s="29" t="s">
        <v>102</v>
      </c>
      <c r="F20" s="25">
        <v>1</v>
      </c>
      <c r="G20" s="25" t="s">
        <v>153</v>
      </c>
      <c r="H20" s="27">
        <v>45733</v>
      </c>
      <c r="I20" s="31">
        <f t="shared" ref="I20:I25" si="0">H20+10</f>
        <v>45743</v>
      </c>
      <c r="J20" s="26">
        <v>1</v>
      </c>
      <c r="K20" s="27">
        <f t="shared" ref="K20:K26" si="1">I20+14</f>
        <v>45757</v>
      </c>
      <c r="L20" s="26" t="s">
        <v>105</v>
      </c>
      <c r="M20" s="45"/>
    </row>
    <row r="21" spans="1:14" s="19" customFormat="1" ht="23.25" customHeight="1">
      <c r="A21" s="23"/>
      <c r="B21" s="24" t="s">
        <v>97</v>
      </c>
      <c r="C21" s="38"/>
      <c r="D21" s="38">
        <v>36000000</v>
      </c>
      <c r="E21" s="29" t="s">
        <v>132</v>
      </c>
      <c r="F21" s="25"/>
      <c r="G21" s="25" t="s">
        <v>154</v>
      </c>
      <c r="H21" s="27">
        <v>45712</v>
      </c>
      <c r="I21" s="31">
        <f t="shared" si="0"/>
        <v>45722</v>
      </c>
      <c r="J21" s="26">
        <v>1</v>
      </c>
      <c r="K21" s="27">
        <f t="shared" si="1"/>
        <v>45736</v>
      </c>
      <c r="L21" s="26" t="s">
        <v>105</v>
      </c>
      <c r="M21" s="45"/>
    </row>
    <row r="22" spans="1:14" s="65" customFormat="1" ht="24.75" customHeight="1">
      <c r="A22" s="56">
        <v>9</v>
      </c>
      <c r="B22" s="57" t="s">
        <v>97</v>
      </c>
      <c r="C22" s="58">
        <v>0</v>
      </c>
      <c r="D22" s="58">
        <v>30000000</v>
      </c>
      <c r="E22" s="59" t="s">
        <v>108</v>
      </c>
      <c r="F22" s="60">
        <v>1</v>
      </c>
      <c r="G22" s="60" t="s">
        <v>154</v>
      </c>
      <c r="H22" s="61">
        <v>45684</v>
      </c>
      <c r="I22" s="62">
        <f t="shared" si="0"/>
        <v>45694</v>
      </c>
      <c r="J22" s="63">
        <v>1</v>
      </c>
      <c r="K22" s="61">
        <f t="shared" si="1"/>
        <v>45708</v>
      </c>
      <c r="L22" s="63" t="s">
        <v>148</v>
      </c>
      <c r="M22" s="64"/>
    </row>
    <row r="23" spans="1:14" s="28" customFormat="1" ht="24.75" customHeight="1">
      <c r="A23" s="23"/>
      <c r="B23" s="24" t="s">
        <v>130</v>
      </c>
      <c r="C23" s="38">
        <v>0</v>
      </c>
      <c r="D23" s="38">
        <v>9500000</v>
      </c>
      <c r="E23" s="29" t="s">
        <v>131</v>
      </c>
      <c r="F23" s="25">
        <v>1</v>
      </c>
      <c r="G23" s="25" t="s">
        <v>32</v>
      </c>
      <c r="H23" s="27">
        <v>45712</v>
      </c>
      <c r="I23" s="31">
        <f t="shared" si="0"/>
        <v>45722</v>
      </c>
      <c r="J23" s="26">
        <v>1</v>
      </c>
      <c r="K23" s="27">
        <f t="shared" si="1"/>
        <v>45736</v>
      </c>
      <c r="L23" s="26" t="s">
        <v>65</v>
      </c>
      <c r="M23" s="46"/>
    </row>
    <row r="24" spans="1:14" s="28" customFormat="1" ht="24.75" customHeight="1">
      <c r="A24" s="23"/>
      <c r="B24" s="24" t="s">
        <v>130</v>
      </c>
      <c r="C24" s="38">
        <v>0</v>
      </c>
      <c r="D24" s="38">
        <v>2000000</v>
      </c>
      <c r="E24" s="29" t="s">
        <v>129</v>
      </c>
      <c r="F24" s="25">
        <v>1</v>
      </c>
      <c r="G24" s="25" t="s">
        <v>104</v>
      </c>
      <c r="H24" s="27">
        <v>45775</v>
      </c>
      <c r="I24" s="31">
        <f t="shared" si="0"/>
        <v>45785</v>
      </c>
      <c r="J24" s="26"/>
      <c r="K24" s="27">
        <f t="shared" si="1"/>
        <v>45799</v>
      </c>
      <c r="L24" s="26" t="s">
        <v>147</v>
      </c>
      <c r="M24" s="46"/>
    </row>
    <row r="25" spans="1:14" s="19" customFormat="1" ht="33.75" customHeight="1">
      <c r="A25" s="23">
        <v>11</v>
      </c>
      <c r="B25" s="24" t="s">
        <v>39</v>
      </c>
      <c r="C25" s="38">
        <v>0</v>
      </c>
      <c r="D25" s="38">
        <v>4000000</v>
      </c>
      <c r="E25" s="50" t="s">
        <v>40</v>
      </c>
      <c r="F25" s="25">
        <v>1</v>
      </c>
      <c r="G25" s="25" t="s">
        <v>88</v>
      </c>
      <c r="H25" s="31">
        <v>45712</v>
      </c>
      <c r="I25" s="31">
        <f t="shared" si="0"/>
        <v>45722</v>
      </c>
      <c r="J25" s="26">
        <v>1</v>
      </c>
      <c r="K25" s="27">
        <f t="shared" si="1"/>
        <v>45736</v>
      </c>
      <c r="L25" s="26" t="s">
        <v>149</v>
      </c>
      <c r="M25" s="45"/>
      <c r="N25" s="54"/>
    </row>
    <row r="26" spans="1:14" s="19" customFormat="1" ht="30.75" customHeight="1">
      <c r="A26" s="23">
        <v>12</v>
      </c>
      <c r="B26" s="24" t="s">
        <v>42</v>
      </c>
      <c r="C26" s="38">
        <v>0</v>
      </c>
      <c r="D26" s="38">
        <v>1000000</v>
      </c>
      <c r="E26" s="50" t="s">
        <v>43</v>
      </c>
      <c r="F26" s="25">
        <v>1</v>
      </c>
      <c r="G26" s="25" t="s">
        <v>41</v>
      </c>
      <c r="H26" s="31">
        <v>45740</v>
      </c>
      <c r="I26" s="31">
        <f>H26+8</f>
        <v>45748</v>
      </c>
      <c r="J26" s="26">
        <v>1</v>
      </c>
      <c r="K26" s="27">
        <f t="shared" si="1"/>
        <v>45762</v>
      </c>
      <c r="L26" s="26" t="s">
        <v>149</v>
      </c>
      <c r="M26" s="45"/>
    </row>
    <row r="27" spans="1:14" s="19" customFormat="1" ht="30" customHeight="1">
      <c r="A27" s="23">
        <v>13</v>
      </c>
      <c r="B27" s="24" t="s">
        <v>44</v>
      </c>
      <c r="C27" s="38">
        <v>0</v>
      </c>
      <c r="D27" s="38">
        <v>9500000</v>
      </c>
      <c r="E27" s="50" t="s">
        <v>45</v>
      </c>
      <c r="F27" s="25">
        <v>1</v>
      </c>
      <c r="G27" s="25" t="s">
        <v>88</v>
      </c>
      <c r="H27" s="31">
        <v>45663</v>
      </c>
      <c r="I27" s="31">
        <f>H27+7</f>
        <v>45670</v>
      </c>
      <c r="J27" s="26">
        <v>1</v>
      </c>
      <c r="K27" s="27">
        <f>I27+15</f>
        <v>45685</v>
      </c>
      <c r="L27" s="26" t="s">
        <v>150</v>
      </c>
      <c r="M27" s="45"/>
    </row>
    <row r="28" spans="1:14" s="19" customFormat="1" ht="29.25" customHeight="1">
      <c r="A28" s="23">
        <v>14</v>
      </c>
      <c r="B28" s="24" t="s">
        <v>95</v>
      </c>
      <c r="C28" s="38">
        <v>0</v>
      </c>
      <c r="D28" s="38">
        <v>8000000</v>
      </c>
      <c r="E28" s="50" t="s">
        <v>90</v>
      </c>
      <c r="F28" s="25">
        <v>1</v>
      </c>
      <c r="G28" s="25" t="s">
        <v>92</v>
      </c>
      <c r="H28" s="31">
        <v>45663</v>
      </c>
      <c r="I28" s="31">
        <f>H28+3</f>
        <v>45666</v>
      </c>
      <c r="J28" s="26">
        <v>1</v>
      </c>
      <c r="K28" s="27">
        <f>I28+15</f>
        <v>45681</v>
      </c>
      <c r="L28" s="26" t="s">
        <v>150</v>
      </c>
      <c r="M28" s="45"/>
    </row>
    <row r="29" spans="1:14" s="19" customFormat="1" ht="36" customHeight="1">
      <c r="A29" s="23">
        <v>15</v>
      </c>
      <c r="B29" s="24" t="s">
        <v>46</v>
      </c>
      <c r="C29" s="38">
        <v>0</v>
      </c>
      <c r="D29" s="38">
        <v>9000000</v>
      </c>
      <c r="E29" s="50" t="s">
        <v>89</v>
      </c>
      <c r="F29" s="25">
        <v>1</v>
      </c>
      <c r="G29" s="25" t="s">
        <v>41</v>
      </c>
      <c r="H29" s="31">
        <v>45712</v>
      </c>
      <c r="I29" s="31">
        <f>H29+7</f>
        <v>45719</v>
      </c>
      <c r="J29" s="26">
        <v>1</v>
      </c>
      <c r="K29" s="27">
        <f>I29+14</f>
        <v>45733</v>
      </c>
      <c r="L29" s="26" t="s">
        <v>149</v>
      </c>
      <c r="M29" s="45"/>
    </row>
    <row r="30" spans="1:14" s="19" customFormat="1" ht="28.5" customHeight="1">
      <c r="A30" s="23">
        <v>16</v>
      </c>
      <c r="B30" s="24" t="s">
        <v>47</v>
      </c>
      <c r="C30" s="38">
        <v>0</v>
      </c>
      <c r="D30" s="38">
        <v>5000000</v>
      </c>
      <c r="E30" s="50" t="s">
        <v>91</v>
      </c>
      <c r="F30" s="25">
        <v>1</v>
      </c>
      <c r="G30" s="25" t="s">
        <v>41</v>
      </c>
      <c r="H30" s="31">
        <v>45698</v>
      </c>
      <c r="I30" s="31">
        <f>H30+7</f>
        <v>45705</v>
      </c>
      <c r="J30" s="26">
        <v>1</v>
      </c>
      <c r="K30" s="27">
        <f>I30+15</f>
        <v>45720</v>
      </c>
      <c r="L30" s="26" t="s">
        <v>149</v>
      </c>
      <c r="M30" s="45"/>
    </row>
    <row r="31" spans="1:14" s="19" customFormat="1" ht="38.25" customHeight="1">
      <c r="A31" s="23">
        <v>17</v>
      </c>
      <c r="B31" s="24" t="s">
        <v>48</v>
      </c>
      <c r="C31" s="38">
        <v>0</v>
      </c>
      <c r="D31" s="38">
        <v>3000000</v>
      </c>
      <c r="E31" s="50" t="s">
        <v>49</v>
      </c>
      <c r="F31" s="25">
        <v>1</v>
      </c>
      <c r="G31" s="25" t="s">
        <v>145</v>
      </c>
      <c r="H31" s="31">
        <v>45691</v>
      </c>
      <c r="I31" s="31">
        <f>H31+4</f>
        <v>45695</v>
      </c>
      <c r="J31" s="26">
        <v>1</v>
      </c>
      <c r="K31" s="27">
        <f>I31+18</f>
        <v>45713</v>
      </c>
      <c r="L31" s="26" t="s">
        <v>106</v>
      </c>
      <c r="M31" s="45"/>
    </row>
    <row r="32" spans="1:14" s="19" customFormat="1" ht="38.25" customHeight="1">
      <c r="A32" s="23"/>
      <c r="B32" s="24" t="s">
        <v>133</v>
      </c>
      <c r="C32" s="38">
        <v>0</v>
      </c>
      <c r="D32" s="38">
        <v>50000000</v>
      </c>
      <c r="E32" s="50" t="s">
        <v>134</v>
      </c>
      <c r="F32" s="25">
        <v>1</v>
      </c>
      <c r="G32" s="25" t="s">
        <v>146</v>
      </c>
      <c r="H32" s="31">
        <v>45663</v>
      </c>
      <c r="I32" s="31">
        <f>H32+4</f>
        <v>45667</v>
      </c>
      <c r="J32" s="26">
        <v>1</v>
      </c>
      <c r="K32" s="27">
        <f>I32+18</f>
        <v>45685</v>
      </c>
      <c r="L32" s="26" t="s">
        <v>27</v>
      </c>
      <c r="M32" s="45"/>
    </row>
    <row r="33" spans="1:13" s="19" customFormat="1" ht="24" customHeight="1">
      <c r="A33" s="23">
        <v>18</v>
      </c>
      <c r="B33" s="24" t="s">
        <v>50</v>
      </c>
      <c r="C33" s="38">
        <v>0</v>
      </c>
      <c r="D33" s="38">
        <v>2000000</v>
      </c>
      <c r="E33" s="29" t="s">
        <v>51</v>
      </c>
      <c r="F33" s="25">
        <v>1</v>
      </c>
      <c r="G33" s="25" t="s">
        <v>146</v>
      </c>
      <c r="H33" s="31">
        <v>45663</v>
      </c>
      <c r="I33" s="31">
        <f>H33+4</f>
        <v>45667</v>
      </c>
      <c r="J33" s="26">
        <v>1</v>
      </c>
      <c r="K33" s="27">
        <f>I33+14</f>
        <v>45681</v>
      </c>
      <c r="L33" s="26" t="s">
        <v>93</v>
      </c>
      <c r="M33" s="45"/>
    </row>
    <row r="34" spans="1:13" s="19" customFormat="1" ht="29.25" customHeight="1">
      <c r="A34" s="23"/>
      <c r="B34" s="24" t="s">
        <v>124</v>
      </c>
      <c r="C34" s="38">
        <v>0</v>
      </c>
      <c r="D34" s="38">
        <v>3000000</v>
      </c>
      <c r="E34" s="29" t="s">
        <v>125</v>
      </c>
      <c r="F34" s="25">
        <v>1</v>
      </c>
      <c r="G34" s="25" t="s">
        <v>32</v>
      </c>
      <c r="H34" s="31">
        <v>45796</v>
      </c>
      <c r="I34" s="31">
        <f>H34+4</f>
        <v>45800</v>
      </c>
      <c r="J34" s="26">
        <v>1</v>
      </c>
      <c r="K34" s="27">
        <f>I34+14</f>
        <v>45814</v>
      </c>
      <c r="L34" s="26" t="s">
        <v>93</v>
      </c>
      <c r="M34" s="45"/>
    </row>
    <row r="35" spans="1:13" s="19" customFormat="1" ht="32.25" customHeight="1">
      <c r="A35" s="23"/>
      <c r="B35" s="24" t="s">
        <v>54</v>
      </c>
      <c r="C35" s="38">
        <v>0</v>
      </c>
      <c r="D35" s="38">
        <v>45000000</v>
      </c>
      <c r="E35" s="29" t="s">
        <v>156</v>
      </c>
      <c r="F35" s="25">
        <v>1</v>
      </c>
      <c r="G35" s="25" t="s">
        <v>26</v>
      </c>
      <c r="H35" s="27">
        <v>45719</v>
      </c>
      <c r="I35" s="31">
        <f>H35+4</f>
        <v>45723</v>
      </c>
      <c r="J35" s="26">
        <v>1</v>
      </c>
      <c r="K35" s="27">
        <f>I35+14</f>
        <v>45737</v>
      </c>
      <c r="L35" s="26" t="s">
        <v>148</v>
      </c>
      <c r="M35" s="45"/>
    </row>
    <row r="36" spans="1:13" s="19" customFormat="1" ht="24.75" customHeight="1">
      <c r="A36" s="23">
        <v>21</v>
      </c>
      <c r="B36" s="24" t="s">
        <v>55</v>
      </c>
      <c r="C36" s="38">
        <v>0</v>
      </c>
      <c r="D36" s="38">
        <v>8500000</v>
      </c>
      <c r="E36" s="29" t="s">
        <v>56</v>
      </c>
      <c r="F36" s="25">
        <v>1</v>
      </c>
      <c r="G36" s="25" t="s">
        <v>52</v>
      </c>
      <c r="H36" s="31">
        <v>45691</v>
      </c>
      <c r="I36" s="31">
        <f>H36+7</f>
        <v>45698</v>
      </c>
      <c r="J36" s="26">
        <v>1</v>
      </c>
      <c r="K36" s="27">
        <f>I36+15</f>
        <v>45713</v>
      </c>
      <c r="L36" s="26" t="s">
        <v>147</v>
      </c>
      <c r="M36" s="45"/>
    </row>
    <row r="37" spans="1:13" s="19" customFormat="1" ht="25.5" customHeight="1">
      <c r="A37" s="23"/>
      <c r="B37" s="24" t="s">
        <v>126</v>
      </c>
      <c r="C37" s="38">
        <v>0</v>
      </c>
      <c r="D37" s="38">
        <v>50000000</v>
      </c>
      <c r="E37" s="29" t="s">
        <v>155</v>
      </c>
      <c r="F37" s="25">
        <v>2</v>
      </c>
      <c r="G37" s="25" t="s">
        <v>151</v>
      </c>
      <c r="H37" s="31">
        <v>45705</v>
      </c>
      <c r="I37" s="31">
        <f>H37+7</f>
        <v>45712</v>
      </c>
      <c r="J37" s="26">
        <v>1</v>
      </c>
      <c r="K37" s="27">
        <f>I37+15</f>
        <v>45727</v>
      </c>
      <c r="L37" s="26" t="s">
        <v>149</v>
      </c>
      <c r="M37" s="45"/>
    </row>
    <row r="38" spans="1:13" s="19" customFormat="1" ht="31.5" customHeight="1" thickBot="1">
      <c r="A38" s="23">
        <v>23</v>
      </c>
      <c r="B38" s="24" t="s">
        <v>57</v>
      </c>
      <c r="C38" s="38">
        <v>0</v>
      </c>
      <c r="D38" s="38">
        <f>4720000+1280000</f>
        <v>6000000</v>
      </c>
      <c r="E38" s="29" t="s">
        <v>58</v>
      </c>
      <c r="F38" s="25">
        <v>1</v>
      </c>
      <c r="G38" s="25" t="s">
        <v>135</v>
      </c>
      <c r="H38" s="27">
        <v>45659</v>
      </c>
      <c r="I38" s="31">
        <f>H38+7</f>
        <v>45666</v>
      </c>
      <c r="J38" s="26">
        <v>1</v>
      </c>
      <c r="K38" s="27">
        <f>I38+14</f>
        <v>45680</v>
      </c>
      <c r="L38" s="26" t="s">
        <v>27</v>
      </c>
      <c r="M38" s="45"/>
    </row>
    <row r="39" spans="1:13" s="19" customFormat="1" ht="24.75" customHeight="1" thickBot="1">
      <c r="A39" s="23">
        <v>24</v>
      </c>
      <c r="B39" s="39" t="s">
        <v>113</v>
      </c>
      <c r="C39" s="81">
        <v>0</v>
      </c>
      <c r="D39" s="38">
        <v>3529000</v>
      </c>
      <c r="E39" s="83" t="s">
        <v>157</v>
      </c>
      <c r="F39" s="25">
        <v>1</v>
      </c>
      <c r="G39" s="25" t="s">
        <v>38</v>
      </c>
      <c r="H39" s="27">
        <v>45607</v>
      </c>
      <c r="I39" s="31">
        <f>+H39+3</f>
        <v>45610</v>
      </c>
      <c r="J39" s="26">
        <v>1</v>
      </c>
      <c r="K39" s="27">
        <f>+I39+7</f>
        <v>45617</v>
      </c>
      <c r="L39" s="26" t="s">
        <v>123</v>
      </c>
      <c r="M39" s="45"/>
    </row>
    <row r="40" spans="1:13" s="19" customFormat="1" ht="26.25" customHeight="1" thickBot="1">
      <c r="A40" s="23">
        <v>25</v>
      </c>
      <c r="B40" s="39" t="s">
        <v>113</v>
      </c>
      <c r="C40" s="81">
        <v>0</v>
      </c>
      <c r="D40" s="38">
        <v>6446000</v>
      </c>
      <c r="E40" s="84" t="s">
        <v>158</v>
      </c>
      <c r="F40" s="25">
        <v>1</v>
      </c>
      <c r="G40" s="25" t="s">
        <v>38</v>
      </c>
      <c r="H40" s="27">
        <v>45610</v>
      </c>
      <c r="I40" s="31">
        <f>+H40+4</f>
        <v>45614</v>
      </c>
      <c r="J40" s="26">
        <v>1</v>
      </c>
      <c r="K40" s="27">
        <f>+I40+7</f>
        <v>45621</v>
      </c>
      <c r="L40" s="26" t="s">
        <v>122</v>
      </c>
      <c r="M40" s="45"/>
    </row>
    <row r="41" spans="1:13" s="19" customFormat="1" ht="36" customHeight="1" thickBot="1">
      <c r="A41" s="23">
        <v>26</v>
      </c>
      <c r="B41" s="39" t="s">
        <v>113</v>
      </c>
      <c r="C41" s="81">
        <v>0</v>
      </c>
      <c r="D41" s="38">
        <v>6446000</v>
      </c>
      <c r="E41" s="84" t="s">
        <v>159</v>
      </c>
      <c r="F41" s="25">
        <v>1</v>
      </c>
      <c r="G41" s="25" t="s">
        <v>38</v>
      </c>
      <c r="H41" s="27">
        <v>45614</v>
      </c>
      <c r="I41" s="31">
        <f>+H41+3</f>
        <v>45617</v>
      </c>
      <c r="J41" s="26">
        <v>1</v>
      </c>
      <c r="K41" s="27">
        <f>+I41+7</f>
        <v>45624</v>
      </c>
      <c r="L41" s="26" t="s">
        <v>123</v>
      </c>
      <c r="M41" s="45"/>
    </row>
    <row r="42" spans="1:13" s="67" customFormat="1" ht="46.5" customHeight="1" thickBot="1">
      <c r="A42" s="56">
        <v>27</v>
      </c>
      <c r="B42" s="68" t="s">
        <v>113</v>
      </c>
      <c r="C42" s="69">
        <v>0</v>
      </c>
      <c r="D42" s="58">
        <v>2939000</v>
      </c>
      <c r="E42" s="70" t="s">
        <v>160</v>
      </c>
      <c r="F42" s="60">
        <v>1</v>
      </c>
      <c r="G42" s="60" t="s">
        <v>38</v>
      </c>
      <c r="H42" s="61">
        <v>45621</v>
      </c>
      <c r="I42" s="62">
        <f>+H42+3</f>
        <v>45624</v>
      </c>
      <c r="J42" s="63">
        <v>1</v>
      </c>
      <c r="K42" s="61">
        <f>+I42+6</f>
        <v>45630</v>
      </c>
      <c r="L42" s="63" t="s">
        <v>123</v>
      </c>
      <c r="M42" s="66"/>
    </row>
    <row r="43" spans="1:13" s="67" customFormat="1" ht="48.75" customHeight="1" thickBot="1">
      <c r="A43" s="56">
        <v>28</v>
      </c>
      <c r="B43" s="68" t="s">
        <v>113</v>
      </c>
      <c r="C43" s="69">
        <v>0</v>
      </c>
      <c r="D43" s="58">
        <v>10595000</v>
      </c>
      <c r="E43" s="70" t="s">
        <v>161</v>
      </c>
      <c r="F43" s="60">
        <v>1</v>
      </c>
      <c r="G43" s="60" t="s">
        <v>38</v>
      </c>
      <c r="H43" s="61">
        <v>45624</v>
      </c>
      <c r="I43" s="62">
        <f>+H43+4</f>
        <v>45628</v>
      </c>
      <c r="J43" s="63">
        <v>1</v>
      </c>
      <c r="K43" s="61">
        <f>+I43+10</f>
        <v>45638</v>
      </c>
      <c r="L43" s="63" t="s">
        <v>123</v>
      </c>
      <c r="M43" s="66"/>
    </row>
    <row r="44" spans="1:13" s="67" customFormat="1" ht="24.75" customHeight="1" thickBot="1">
      <c r="A44" s="56">
        <v>29</v>
      </c>
      <c r="B44" s="68" t="s">
        <v>113</v>
      </c>
      <c r="C44" s="69">
        <v>0</v>
      </c>
      <c r="D44" s="58">
        <v>2243000</v>
      </c>
      <c r="E44" s="70" t="s">
        <v>162</v>
      </c>
      <c r="F44" s="60">
        <v>1</v>
      </c>
      <c r="G44" s="60" t="s">
        <v>38</v>
      </c>
      <c r="H44" s="61">
        <v>45628</v>
      </c>
      <c r="I44" s="62">
        <f>+H44+3</f>
        <v>45631</v>
      </c>
      <c r="J44" s="63">
        <v>1</v>
      </c>
      <c r="K44" s="61">
        <f>+I44+11</f>
        <v>45642</v>
      </c>
      <c r="L44" s="63" t="s">
        <v>123</v>
      </c>
      <c r="M44" s="66"/>
    </row>
    <row r="45" spans="1:13" s="67" customFormat="1" ht="27.75" customHeight="1" thickBot="1">
      <c r="A45" s="56">
        <v>30</v>
      </c>
      <c r="B45" s="68" t="s">
        <v>113</v>
      </c>
      <c r="C45" s="69">
        <v>0</v>
      </c>
      <c r="D45" s="58">
        <v>1547000</v>
      </c>
      <c r="E45" s="70" t="s">
        <v>163</v>
      </c>
      <c r="F45" s="60">
        <v>1</v>
      </c>
      <c r="G45" s="60" t="s">
        <v>38</v>
      </c>
      <c r="H45" s="61">
        <v>45632</v>
      </c>
      <c r="I45" s="62">
        <f>+H45+4</f>
        <v>45636</v>
      </c>
      <c r="J45" s="63">
        <v>1</v>
      </c>
      <c r="K45" s="61">
        <f>+I45+10</f>
        <v>45646</v>
      </c>
      <c r="L45" s="63" t="s">
        <v>123</v>
      </c>
      <c r="M45" s="66"/>
    </row>
    <row r="46" spans="1:13" s="67" customFormat="1" ht="39" customHeight="1" thickBot="1">
      <c r="A46" s="56">
        <v>31</v>
      </c>
      <c r="B46" s="68" t="s">
        <v>113</v>
      </c>
      <c r="C46" s="69">
        <v>0</v>
      </c>
      <c r="D46" s="58">
        <v>3103000</v>
      </c>
      <c r="E46" s="70" t="s">
        <v>164</v>
      </c>
      <c r="F46" s="60">
        <v>1</v>
      </c>
      <c r="G46" s="60" t="s">
        <v>38</v>
      </c>
      <c r="H46" s="61">
        <v>45635</v>
      </c>
      <c r="I46" s="62">
        <f>+H46+3</f>
        <v>45638</v>
      </c>
      <c r="J46" s="63">
        <v>1</v>
      </c>
      <c r="K46" s="61">
        <f>+I46+8</f>
        <v>45646</v>
      </c>
      <c r="L46" s="63" t="s">
        <v>123</v>
      </c>
      <c r="M46" s="66"/>
    </row>
    <row r="47" spans="1:13" s="67" customFormat="1" ht="48" customHeight="1">
      <c r="A47" s="56">
        <v>32</v>
      </c>
      <c r="B47" s="68" t="s">
        <v>113</v>
      </c>
      <c r="C47" s="69">
        <v>0</v>
      </c>
      <c r="D47" s="58">
        <v>1547000</v>
      </c>
      <c r="E47" s="71" t="s">
        <v>165</v>
      </c>
      <c r="F47" s="60">
        <v>1</v>
      </c>
      <c r="G47" s="60" t="s">
        <v>38</v>
      </c>
      <c r="H47" s="61">
        <v>45638</v>
      </c>
      <c r="I47" s="62">
        <f>+H47+4</f>
        <v>45642</v>
      </c>
      <c r="J47" s="63">
        <v>1</v>
      </c>
      <c r="K47" s="61">
        <f>+I47+8</f>
        <v>45650</v>
      </c>
      <c r="L47" s="63" t="s">
        <v>123</v>
      </c>
      <c r="M47" s="66"/>
    </row>
    <row r="48" spans="1:13" s="67" customFormat="1" ht="48" customHeight="1">
      <c r="A48" s="56"/>
      <c r="B48" s="68" t="s">
        <v>113</v>
      </c>
      <c r="C48" s="69">
        <v>0</v>
      </c>
      <c r="D48" s="58">
        <v>851000</v>
      </c>
      <c r="E48" s="72" t="s">
        <v>166</v>
      </c>
      <c r="F48" s="60">
        <v>1</v>
      </c>
      <c r="G48" s="60" t="s">
        <v>38</v>
      </c>
      <c r="H48" s="61"/>
      <c r="I48" s="62"/>
      <c r="J48" s="63">
        <v>1</v>
      </c>
      <c r="K48" s="61"/>
      <c r="L48" s="63"/>
      <c r="M48" s="66"/>
    </row>
    <row r="49" spans="1:14" s="67" customFormat="1" ht="48" customHeight="1">
      <c r="A49" s="56"/>
      <c r="B49" s="68" t="s">
        <v>113</v>
      </c>
      <c r="C49" s="69">
        <v>0</v>
      </c>
      <c r="D49" s="58">
        <v>10671000</v>
      </c>
      <c r="E49" s="72" t="s">
        <v>167</v>
      </c>
      <c r="F49" s="60">
        <v>1</v>
      </c>
      <c r="G49" s="60" t="s">
        <v>38</v>
      </c>
      <c r="H49" s="61"/>
      <c r="I49" s="62"/>
      <c r="J49" s="63">
        <v>1</v>
      </c>
      <c r="K49" s="61"/>
      <c r="L49" s="63"/>
      <c r="M49" s="66"/>
    </row>
    <row r="50" spans="1:14" s="67" customFormat="1" ht="48" customHeight="1">
      <c r="A50" s="56"/>
      <c r="B50" s="68" t="s">
        <v>113</v>
      </c>
      <c r="C50" s="69">
        <v>0</v>
      </c>
      <c r="D50" s="58">
        <v>9546000</v>
      </c>
      <c r="E50" s="72" t="s">
        <v>168</v>
      </c>
      <c r="F50" s="60">
        <v>1</v>
      </c>
      <c r="G50" s="60" t="s">
        <v>38</v>
      </c>
      <c r="H50" s="61"/>
      <c r="I50" s="62"/>
      <c r="J50" s="63">
        <v>1</v>
      </c>
      <c r="K50" s="61"/>
      <c r="L50" s="63"/>
      <c r="M50" s="66"/>
    </row>
    <row r="51" spans="1:14" s="67" customFormat="1" ht="48" customHeight="1">
      <c r="A51" s="56"/>
      <c r="B51" s="68" t="s">
        <v>113</v>
      </c>
      <c r="C51" s="69">
        <v>0</v>
      </c>
      <c r="D51" s="58">
        <v>3635000</v>
      </c>
      <c r="E51" s="72" t="s">
        <v>169</v>
      </c>
      <c r="F51" s="73">
        <v>1</v>
      </c>
      <c r="G51" s="60" t="s">
        <v>38</v>
      </c>
      <c r="H51" s="61"/>
      <c r="I51" s="62"/>
      <c r="J51" s="63">
        <v>1</v>
      </c>
      <c r="K51" s="61"/>
      <c r="L51" s="63"/>
      <c r="M51" s="66"/>
    </row>
    <row r="52" spans="1:14" s="67" customFormat="1" ht="48" customHeight="1" thickBot="1">
      <c r="A52" s="74"/>
      <c r="B52" s="57" t="s">
        <v>113</v>
      </c>
      <c r="C52" s="69">
        <v>0</v>
      </c>
      <c r="D52" s="58">
        <v>2018000</v>
      </c>
      <c r="E52" s="72" t="s">
        <v>170</v>
      </c>
      <c r="F52" s="73">
        <v>1</v>
      </c>
      <c r="G52" s="60" t="s">
        <v>38</v>
      </c>
      <c r="H52" s="61"/>
      <c r="I52" s="62"/>
      <c r="J52" s="63">
        <v>1</v>
      </c>
      <c r="K52" s="61"/>
      <c r="L52" s="63"/>
      <c r="M52" s="66"/>
    </row>
    <row r="53" spans="1:14" s="67" customFormat="1" ht="48" customHeight="1" thickBot="1">
      <c r="A53" s="75" t="s">
        <v>170</v>
      </c>
      <c r="B53" s="57" t="s">
        <v>113</v>
      </c>
      <c r="C53" s="69">
        <v>0</v>
      </c>
      <c r="D53" s="69">
        <v>631000</v>
      </c>
      <c r="E53" s="76" t="s">
        <v>171</v>
      </c>
      <c r="F53" s="77">
        <v>1</v>
      </c>
      <c r="G53" s="60" t="s">
        <v>38</v>
      </c>
      <c r="H53" s="60"/>
      <c r="I53" s="61"/>
      <c r="J53" s="63">
        <v>1</v>
      </c>
      <c r="K53" s="63"/>
      <c r="L53" s="61"/>
      <c r="N53" s="66"/>
    </row>
    <row r="54" spans="1:14" s="67" customFormat="1" ht="48" customHeight="1" thickBot="1">
      <c r="A54" s="78" t="s">
        <v>171</v>
      </c>
      <c r="B54" s="68" t="s">
        <v>113</v>
      </c>
      <c r="C54" s="69">
        <v>0</v>
      </c>
      <c r="D54" s="69">
        <v>3241000</v>
      </c>
      <c r="E54" s="58" t="s">
        <v>172</v>
      </c>
      <c r="F54" s="77">
        <v>1</v>
      </c>
      <c r="G54" s="60" t="s">
        <v>38</v>
      </c>
      <c r="H54" s="60"/>
      <c r="I54" s="61"/>
      <c r="J54" s="63">
        <v>1</v>
      </c>
      <c r="K54" s="63"/>
      <c r="L54" s="61"/>
      <c r="N54" s="66"/>
    </row>
    <row r="55" spans="1:14" s="67" customFormat="1" ht="48" customHeight="1" thickBot="1">
      <c r="A55" s="78" t="s">
        <v>172</v>
      </c>
      <c r="B55" s="68" t="s">
        <v>113</v>
      </c>
      <c r="C55" s="69">
        <v>0</v>
      </c>
      <c r="D55" s="69">
        <v>2018000</v>
      </c>
      <c r="E55" s="58" t="s">
        <v>173</v>
      </c>
      <c r="F55" s="79">
        <v>1</v>
      </c>
      <c r="G55" s="60" t="s">
        <v>38</v>
      </c>
      <c r="H55" s="60"/>
      <c r="I55" s="61"/>
      <c r="J55" s="63">
        <v>1</v>
      </c>
      <c r="K55" s="63"/>
      <c r="L55" s="61"/>
      <c r="N55" s="66"/>
    </row>
    <row r="56" spans="1:14" s="67" customFormat="1" ht="48" customHeight="1" thickBot="1">
      <c r="A56" s="78" t="s">
        <v>173</v>
      </c>
      <c r="B56" s="68" t="s">
        <v>113</v>
      </c>
      <c r="C56" s="69">
        <v>0</v>
      </c>
      <c r="D56" s="69">
        <v>4042000</v>
      </c>
      <c r="E56" s="58" t="s">
        <v>174</v>
      </c>
      <c r="F56" s="79">
        <v>1</v>
      </c>
      <c r="G56" s="60" t="s">
        <v>38</v>
      </c>
      <c r="H56" s="60"/>
      <c r="I56" s="61"/>
      <c r="J56" s="63">
        <v>1</v>
      </c>
      <c r="K56" s="63"/>
      <c r="L56" s="61"/>
      <c r="N56" s="66"/>
    </row>
    <row r="57" spans="1:14" s="67" customFormat="1" ht="48" customHeight="1" thickBot="1">
      <c r="A57" s="78"/>
      <c r="B57" s="68" t="s">
        <v>113</v>
      </c>
      <c r="C57" s="69">
        <v>0</v>
      </c>
      <c r="D57" s="69">
        <v>2018000</v>
      </c>
      <c r="E57" s="76" t="s">
        <v>176</v>
      </c>
      <c r="F57" s="60">
        <v>1</v>
      </c>
      <c r="G57" s="60" t="s">
        <v>38</v>
      </c>
      <c r="H57" s="60"/>
      <c r="I57" s="61"/>
      <c r="J57" s="63">
        <v>1</v>
      </c>
      <c r="K57" s="63"/>
      <c r="L57" s="61"/>
      <c r="N57" s="66"/>
    </row>
    <row r="58" spans="1:14" s="19" customFormat="1" ht="33.75" customHeight="1" thickBot="1">
      <c r="A58" s="55" t="s">
        <v>174</v>
      </c>
      <c r="B58" s="39" t="s">
        <v>59</v>
      </c>
      <c r="C58" s="81">
        <v>0</v>
      </c>
      <c r="D58" s="38">
        <v>25000000</v>
      </c>
      <c r="E58" s="38" t="s">
        <v>60</v>
      </c>
      <c r="F58" s="82">
        <v>1</v>
      </c>
      <c r="G58" s="25" t="s">
        <v>98</v>
      </c>
      <c r="H58" s="27">
        <v>45628</v>
      </c>
      <c r="I58" s="31">
        <f>H58+7</f>
        <v>45635</v>
      </c>
      <c r="J58" s="26">
        <v>1</v>
      </c>
      <c r="K58" s="26">
        <v>1</v>
      </c>
      <c r="L58" s="27">
        <f t="shared" ref="K58:L63" si="2">J58+14</f>
        <v>15</v>
      </c>
      <c r="M58" s="32"/>
      <c r="N58" s="44"/>
    </row>
    <row r="59" spans="1:14" s="19" customFormat="1" ht="27.75" customHeight="1" thickBot="1">
      <c r="A59" s="55" t="s">
        <v>175</v>
      </c>
      <c r="B59" s="24" t="s">
        <v>61</v>
      </c>
      <c r="C59" s="81">
        <v>0</v>
      </c>
      <c r="D59" s="38">
        <v>20000000</v>
      </c>
      <c r="E59" s="38" t="s">
        <v>62</v>
      </c>
      <c r="F59" s="82">
        <v>1</v>
      </c>
      <c r="G59" s="25" t="s">
        <v>99</v>
      </c>
      <c r="H59" s="27">
        <v>45628</v>
      </c>
      <c r="I59" s="31">
        <f>H59+7</f>
        <v>45635</v>
      </c>
      <c r="J59" s="26">
        <v>1</v>
      </c>
      <c r="K59" s="26">
        <v>1</v>
      </c>
      <c r="L59" s="27">
        <f t="shared" si="2"/>
        <v>15</v>
      </c>
      <c r="N59" s="44"/>
    </row>
    <row r="60" spans="1:14" s="19" customFormat="1" ht="34.5" customHeight="1">
      <c r="A60" s="23">
        <v>35</v>
      </c>
      <c r="B60" s="24" t="s">
        <v>63</v>
      </c>
      <c r="C60" s="38">
        <v>0</v>
      </c>
      <c r="D60" s="38">
        <v>30000000</v>
      </c>
      <c r="E60" s="29" t="s">
        <v>64</v>
      </c>
      <c r="F60" s="25">
        <v>1</v>
      </c>
      <c r="G60" s="25" t="s">
        <v>100</v>
      </c>
      <c r="H60" s="31">
        <v>45628</v>
      </c>
      <c r="I60" s="31"/>
      <c r="J60" s="26">
        <v>1</v>
      </c>
      <c r="K60" s="27">
        <f t="shared" si="2"/>
        <v>14</v>
      </c>
      <c r="L60" s="26" t="s">
        <v>27</v>
      </c>
      <c r="M60" s="44"/>
    </row>
    <row r="61" spans="1:14" s="67" customFormat="1" ht="34.5" customHeight="1">
      <c r="A61" s="56"/>
      <c r="B61" s="57" t="s">
        <v>137</v>
      </c>
      <c r="C61" s="58">
        <v>0</v>
      </c>
      <c r="D61" s="58">
        <v>50000000</v>
      </c>
      <c r="E61" s="59" t="s">
        <v>136</v>
      </c>
      <c r="F61" s="60"/>
      <c r="G61" s="60" t="s">
        <v>22</v>
      </c>
      <c r="H61" s="62">
        <v>45803</v>
      </c>
      <c r="I61" s="62">
        <f>+H61+7</f>
        <v>45810</v>
      </c>
      <c r="J61" s="63">
        <v>1</v>
      </c>
      <c r="K61" s="61">
        <f t="shared" si="2"/>
        <v>45824</v>
      </c>
      <c r="L61" s="63" t="s">
        <v>37</v>
      </c>
      <c r="M61" s="66"/>
    </row>
    <row r="62" spans="1:14" s="67" customFormat="1" ht="34.5" customHeight="1">
      <c r="A62" s="56"/>
      <c r="B62" s="57" t="s">
        <v>139</v>
      </c>
      <c r="C62" s="58">
        <v>0</v>
      </c>
      <c r="D62" s="58">
        <v>9000000</v>
      </c>
      <c r="E62" s="59" t="s">
        <v>138</v>
      </c>
      <c r="F62" s="60"/>
      <c r="G62" s="60" t="s">
        <v>53</v>
      </c>
      <c r="H62" s="62">
        <v>45796</v>
      </c>
      <c r="I62" s="62">
        <f>+H62+7</f>
        <v>45803</v>
      </c>
      <c r="J62" s="63">
        <v>1</v>
      </c>
      <c r="K62" s="61">
        <f t="shared" si="2"/>
        <v>45817</v>
      </c>
      <c r="L62" s="63" t="s">
        <v>147</v>
      </c>
      <c r="M62" s="66"/>
    </row>
    <row r="63" spans="1:14" s="19" customFormat="1" ht="36.75" customHeight="1">
      <c r="A63" s="23">
        <v>36</v>
      </c>
      <c r="B63" s="24" t="s">
        <v>101</v>
      </c>
      <c r="C63" s="38">
        <v>730000000</v>
      </c>
      <c r="D63" s="38">
        <v>730000000</v>
      </c>
      <c r="E63" s="29" t="s">
        <v>114</v>
      </c>
      <c r="F63" s="25">
        <v>1</v>
      </c>
      <c r="G63" s="25" t="s">
        <v>23</v>
      </c>
      <c r="H63" s="31">
        <v>45670</v>
      </c>
      <c r="I63" s="31">
        <f>H63+14</f>
        <v>45684</v>
      </c>
      <c r="J63" s="33">
        <v>1</v>
      </c>
      <c r="K63" s="31">
        <f t="shared" si="2"/>
        <v>45698</v>
      </c>
      <c r="L63" s="26" t="s">
        <v>27</v>
      </c>
      <c r="M63" s="45"/>
    </row>
    <row r="64" spans="1:14" s="67" customFormat="1" ht="53.25" customHeight="1">
      <c r="A64" s="56">
        <v>37</v>
      </c>
      <c r="B64" s="57" t="s">
        <v>101</v>
      </c>
      <c r="C64" s="58">
        <v>2400000000</v>
      </c>
      <c r="D64" s="58">
        <v>0</v>
      </c>
      <c r="E64" s="59" t="s">
        <v>120</v>
      </c>
      <c r="F64" s="60">
        <v>6</v>
      </c>
      <c r="G64" s="60" t="s">
        <v>121</v>
      </c>
      <c r="H64" s="62"/>
      <c r="I64" s="62"/>
      <c r="J64" s="80"/>
      <c r="K64" s="62"/>
      <c r="L64" s="63"/>
      <c r="M64" s="66"/>
    </row>
    <row r="65" spans="1:13" s="67" customFormat="1" ht="27.75" customHeight="1">
      <c r="A65" s="56">
        <v>38</v>
      </c>
      <c r="B65" s="57" t="s">
        <v>101</v>
      </c>
      <c r="C65" s="58">
        <v>61669500</v>
      </c>
      <c r="D65" s="58">
        <v>0</v>
      </c>
      <c r="E65" s="59" t="s">
        <v>116</v>
      </c>
      <c r="F65" s="60">
        <v>1</v>
      </c>
      <c r="G65" s="60" t="s">
        <v>117</v>
      </c>
      <c r="H65" s="62"/>
      <c r="I65" s="62"/>
      <c r="J65" s="80"/>
      <c r="K65" s="62"/>
      <c r="L65" s="63"/>
      <c r="M65" s="66"/>
    </row>
    <row r="66" spans="1:13" s="67" customFormat="1" ht="78" customHeight="1">
      <c r="A66" s="56">
        <v>39</v>
      </c>
      <c r="B66" s="57" t="s">
        <v>101</v>
      </c>
      <c r="C66" s="58">
        <v>37259992</v>
      </c>
      <c r="D66" s="58">
        <v>0</v>
      </c>
      <c r="E66" s="59" t="s">
        <v>118</v>
      </c>
      <c r="F66" s="60">
        <v>1</v>
      </c>
      <c r="G66" s="60" t="s">
        <v>179</v>
      </c>
      <c r="H66" s="62"/>
      <c r="I66" s="62"/>
      <c r="J66" s="80"/>
      <c r="K66" s="62"/>
      <c r="L66" s="63"/>
      <c r="M66" s="66"/>
    </row>
    <row r="67" spans="1:13" s="67" customFormat="1" ht="78" customHeight="1">
      <c r="A67" s="56">
        <v>40</v>
      </c>
      <c r="B67" s="57" t="s">
        <v>101</v>
      </c>
      <c r="C67" s="58">
        <v>35328840</v>
      </c>
      <c r="D67" s="58">
        <v>0</v>
      </c>
      <c r="E67" s="59" t="s">
        <v>119</v>
      </c>
      <c r="F67" s="60">
        <v>1</v>
      </c>
      <c r="G67" s="60" t="s">
        <v>115</v>
      </c>
      <c r="H67" s="62"/>
      <c r="I67" s="62"/>
      <c r="J67" s="80"/>
      <c r="K67" s="62"/>
      <c r="L67" s="63"/>
      <c r="M67" s="66"/>
    </row>
    <row r="68" spans="1:13" s="67" customFormat="1" ht="20.25" customHeight="1">
      <c r="A68" s="56"/>
      <c r="B68" s="57" t="s">
        <v>94</v>
      </c>
      <c r="C68" s="58">
        <v>0</v>
      </c>
      <c r="D68" s="58">
        <v>60000000</v>
      </c>
      <c r="E68" s="59" t="s">
        <v>177</v>
      </c>
      <c r="F68" s="60">
        <v>1</v>
      </c>
      <c r="G68" s="60" t="s">
        <v>22</v>
      </c>
      <c r="H68" s="62"/>
      <c r="I68" s="62"/>
      <c r="J68" s="80"/>
      <c r="K68" s="62"/>
      <c r="L68" s="63"/>
      <c r="M68" s="66"/>
    </row>
    <row r="69" spans="1:13" s="67" customFormat="1" ht="26.25" customHeight="1">
      <c r="A69" s="56">
        <v>42</v>
      </c>
      <c r="B69" s="57" t="s">
        <v>94</v>
      </c>
      <c r="C69" s="58">
        <v>0</v>
      </c>
      <c r="D69" s="58">
        <v>40000000</v>
      </c>
      <c r="E69" s="59" t="s">
        <v>67</v>
      </c>
      <c r="F69" s="60">
        <v>1</v>
      </c>
      <c r="G69" s="61" t="s">
        <v>22</v>
      </c>
      <c r="H69" s="62">
        <v>45831</v>
      </c>
      <c r="I69" s="62">
        <f>+H69+14</f>
        <v>45845</v>
      </c>
      <c r="J69" s="80">
        <v>1</v>
      </c>
      <c r="K69" s="62">
        <f>+I69+14</f>
        <v>45859</v>
      </c>
      <c r="L69" s="63" t="s">
        <v>87</v>
      </c>
      <c r="M69" s="66"/>
    </row>
    <row r="70" spans="1:13" s="67" customFormat="1" ht="18.75" customHeight="1">
      <c r="A70" s="56">
        <v>43</v>
      </c>
      <c r="B70" s="57" t="s">
        <v>66</v>
      </c>
      <c r="C70" s="58">
        <v>0</v>
      </c>
      <c r="D70" s="58">
        <v>40000000</v>
      </c>
      <c r="E70" s="59" t="s">
        <v>103</v>
      </c>
      <c r="F70" s="60">
        <v>1</v>
      </c>
      <c r="G70" s="60" t="s">
        <v>22</v>
      </c>
      <c r="H70" s="62">
        <v>45866</v>
      </c>
      <c r="I70" s="62">
        <f>+H70+14</f>
        <v>45880</v>
      </c>
      <c r="J70" s="63">
        <v>1</v>
      </c>
      <c r="K70" s="61">
        <f>+I70+15</f>
        <v>45895</v>
      </c>
      <c r="L70" s="63" t="s">
        <v>37</v>
      </c>
      <c r="M70" s="66"/>
    </row>
    <row r="71" spans="1:13" s="65" customFormat="1" ht="20.25" customHeight="1">
      <c r="A71" s="56">
        <v>44</v>
      </c>
      <c r="B71" s="57" t="s">
        <v>68</v>
      </c>
      <c r="C71" s="58">
        <v>0</v>
      </c>
      <c r="D71" s="58">
        <v>5000000</v>
      </c>
      <c r="E71" s="59" t="s">
        <v>69</v>
      </c>
      <c r="F71" s="60">
        <v>1</v>
      </c>
      <c r="G71" s="60" t="s">
        <v>104</v>
      </c>
      <c r="H71" s="62">
        <v>45824</v>
      </c>
      <c r="I71" s="62">
        <f>H71+7</f>
        <v>45831</v>
      </c>
      <c r="J71" s="63">
        <v>1</v>
      </c>
      <c r="K71" s="61">
        <f>+I71+15</f>
        <v>45846</v>
      </c>
      <c r="L71" s="63" t="s">
        <v>87</v>
      </c>
      <c r="M71" s="64"/>
    </row>
    <row r="72" spans="1:13" s="65" customFormat="1" ht="20.25" customHeight="1">
      <c r="A72" s="56"/>
      <c r="B72" s="57" t="s">
        <v>140</v>
      </c>
      <c r="C72" s="58">
        <v>0</v>
      </c>
      <c r="D72" s="58">
        <v>9850000</v>
      </c>
      <c r="E72" s="59" t="s">
        <v>141</v>
      </c>
      <c r="F72" s="60"/>
      <c r="G72" s="60" t="s">
        <v>53</v>
      </c>
      <c r="H72" s="62">
        <v>45817</v>
      </c>
      <c r="I72" s="62">
        <f>H72+7</f>
        <v>45824</v>
      </c>
      <c r="J72" s="63">
        <v>1</v>
      </c>
      <c r="K72" s="61">
        <f>+I72+15</f>
        <v>45839</v>
      </c>
      <c r="L72" s="63" t="s">
        <v>87</v>
      </c>
      <c r="M72" s="64"/>
    </row>
    <row r="73" spans="1:13" s="65" customFormat="1" ht="27" customHeight="1">
      <c r="A73" s="56"/>
      <c r="B73" s="57" t="s">
        <v>142</v>
      </c>
      <c r="C73" s="58"/>
      <c r="D73" s="58">
        <v>9000000</v>
      </c>
      <c r="E73" s="59" t="s">
        <v>143</v>
      </c>
      <c r="F73" s="60"/>
      <c r="G73" s="60" t="s">
        <v>53</v>
      </c>
      <c r="H73" s="62">
        <v>45838</v>
      </c>
      <c r="I73" s="62">
        <f>H73+7</f>
        <v>45845</v>
      </c>
      <c r="J73" s="63">
        <v>1</v>
      </c>
      <c r="K73" s="61">
        <f>+I73+15</f>
        <v>45860</v>
      </c>
      <c r="L73" s="63" t="s">
        <v>87</v>
      </c>
      <c r="M73" s="64"/>
    </row>
    <row r="74" spans="1:13" s="19" customFormat="1" ht="19.5" customHeight="1">
      <c r="A74" s="132" t="s">
        <v>70</v>
      </c>
      <c r="B74" s="132"/>
      <c r="C74" s="49">
        <f>SUM(C13:C72)</f>
        <v>3264258332</v>
      </c>
      <c r="D74" s="34">
        <f>SUM(D13:D73)</f>
        <v>1505716000</v>
      </c>
      <c r="E74" s="35"/>
      <c r="F74" s="35"/>
      <c r="G74" s="25"/>
      <c r="H74" s="36"/>
      <c r="I74" s="36"/>
      <c r="J74" s="37"/>
      <c r="K74" s="30"/>
      <c r="L74" s="37"/>
      <c r="M74" s="44"/>
    </row>
    <row r="75" spans="1:13" ht="11.25" customHeight="1">
      <c r="A75" s="2" t="s">
        <v>71</v>
      </c>
      <c r="B75" s="3"/>
      <c r="C75" s="3"/>
      <c r="D75" s="4"/>
      <c r="E75" s="4"/>
      <c r="F75" s="5"/>
      <c r="G75" s="6"/>
      <c r="H75" s="7"/>
      <c r="I75" s="7"/>
      <c r="J75" s="7"/>
      <c r="K75" s="7"/>
      <c r="L75" s="7"/>
    </row>
    <row r="76" spans="1:13" ht="10.5" hidden="1" customHeight="1">
      <c r="A76" s="8" t="s">
        <v>72</v>
      </c>
      <c r="B76" s="8"/>
      <c r="C76" s="3"/>
      <c r="D76" s="4"/>
      <c r="E76" s="4"/>
      <c r="F76" s="7"/>
      <c r="G76" s="9"/>
      <c r="H76" s="5"/>
      <c r="I76" s="7"/>
      <c r="J76" s="7"/>
      <c r="K76" s="7"/>
      <c r="L76" s="7"/>
    </row>
    <row r="77" spans="1:13" ht="10.5" hidden="1" customHeight="1">
      <c r="A77" s="8" t="s">
        <v>73</v>
      </c>
      <c r="B77" s="8"/>
      <c r="C77" s="3"/>
      <c r="D77" s="3"/>
      <c r="E77" s="3" t="s">
        <v>74</v>
      </c>
      <c r="F77" s="7"/>
      <c r="G77" s="9"/>
      <c r="H77" s="7"/>
      <c r="I77" s="7"/>
      <c r="J77" s="7"/>
      <c r="K77" s="7"/>
      <c r="L77" s="7"/>
    </row>
    <row r="78" spans="1:13" ht="10.5" hidden="1" customHeight="1">
      <c r="A78" s="8" t="s">
        <v>75</v>
      </c>
      <c r="B78" s="8"/>
      <c r="C78" s="3"/>
      <c r="D78" s="3"/>
      <c r="E78" s="4"/>
      <c r="F78" s="7"/>
      <c r="G78" s="10"/>
      <c r="H78" s="7"/>
      <c r="I78" s="7"/>
      <c r="J78" s="7"/>
      <c r="K78" s="7"/>
      <c r="L78" s="7"/>
    </row>
    <row r="79" spans="1:13" ht="10.5" hidden="1" customHeight="1">
      <c r="A79" s="8" t="s">
        <v>76</v>
      </c>
      <c r="B79" s="8"/>
      <c r="C79" s="3"/>
      <c r="D79" s="3"/>
      <c r="E79" s="3"/>
      <c r="F79" s="7"/>
      <c r="G79" s="6"/>
      <c r="H79" s="7"/>
      <c r="I79" s="7"/>
      <c r="J79" s="7"/>
      <c r="K79" s="7"/>
      <c r="L79" s="7"/>
    </row>
    <row r="80" spans="1:13" ht="10.5" hidden="1" customHeight="1">
      <c r="A80" s="8" t="s">
        <v>77</v>
      </c>
      <c r="B80" s="8"/>
      <c r="C80" s="3"/>
      <c r="D80" s="3"/>
      <c r="E80" s="4"/>
      <c r="F80" s="7"/>
      <c r="G80" s="6"/>
      <c r="H80" s="7"/>
      <c r="I80" s="7"/>
      <c r="J80" s="7"/>
      <c r="K80" s="7"/>
      <c r="L80" s="7"/>
    </row>
    <row r="81" spans="1:12" ht="11.1" customHeight="1">
      <c r="A81" s="8" t="s">
        <v>78</v>
      </c>
      <c r="B81" s="8"/>
      <c r="C81" s="8"/>
      <c r="D81" s="8"/>
      <c r="E81" s="3"/>
      <c r="F81" s="7"/>
      <c r="G81" s="10"/>
      <c r="H81" s="7"/>
      <c r="I81" s="7"/>
      <c r="J81" s="7"/>
      <c r="K81" s="7"/>
      <c r="L81" s="7"/>
    </row>
    <row r="82" spans="1:12" ht="11.1" customHeight="1">
      <c r="A82" s="8" t="s">
        <v>79</v>
      </c>
      <c r="B82" s="8"/>
      <c r="C82" s="8"/>
      <c r="D82" s="8"/>
      <c r="E82" s="8"/>
      <c r="F82" s="11"/>
      <c r="G82" s="6"/>
      <c r="H82" s="7"/>
      <c r="I82" s="7"/>
      <c r="J82" s="7"/>
      <c r="K82" s="7"/>
      <c r="L82" s="7"/>
    </row>
    <row r="83" spans="1:12" ht="11.1" customHeight="1">
      <c r="A83" s="8" t="s">
        <v>80</v>
      </c>
      <c r="B83" s="8"/>
      <c r="C83" s="3"/>
      <c r="D83" s="3"/>
      <c r="E83" s="3"/>
      <c r="F83" s="7"/>
      <c r="G83" s="6"/>
      <c r="H83" s="7"/>
      <c r="I83" s="7"/>
      <c r="J83" s="7"/>
      <c r="K83" s="7"/>
      <c r="L83" s="7"/>
    </row>
    <row r="84" spans="1:12" ht="11.1" customHeight="1">
      <c r="A84" s="8" t="s">
        <v>81</v>
      </c>
      <c r="B84" s="8"/>
      <c r="C84" s="3"/>
      <c r="D84" s="3"/>
      <c r="E84" s="3"/>
      <c r="F84" s="7"/>
      <c r="G84" s="6"/>
      <c r="H84" s="7"/>
      <c r="I84" s="7"/>
      <c r="J84" s="7"/>
      <c r="K84" s="7"/>
      <c r="L84" s="7"/>
    </row>
    <row r="85" spans="1:12" ht="13.5" customHeight="1">
      <c r="A85" s="8" t="s">
        <v>96</v>
      </c>
      <c r="B85" s="8"/>
      <c r="C85" s="3"/>
      <c r="D85" s="3"/>
      <c r="E85" s="3"/>
      <c r="F85" s="7"/>
      <c r="G85" s="40"/>
      <c r="H85" s="41"/>
      <c r="J85" s="7"/>
      <c r="K85" s="7"/>
      <c r="L85" s="7"/>
    </row>
    <row r="86" spans="1:12" ht="11.1" customHeight="1">
      <c r="A86" s="8" t="s">
        <v>82</v>
      </c>
      <c r="B86" s="8"/>
      <c r="C86" s="3"/>
      <c r="D86" s="3"/>
      <c r="E86" s="3"/>
      <c r="F86" s="7"/>
      <c r="G86" s="6"/>
      <c r="H86" s="7"/>
      <c r="I86" s="7"/>
      <c r="J86" s="7"/>
      <c r="K86" s="7"/>
      <c r="L86" s="7"/>
    </row>
    <row r="87" spans="1:12" ht="11.1" customHeight="1">
      <c r="A87" s="8" t="s">
        <v>83</v>
      </c>
      <c r="B87" s="8"/>
      <c r="C87" s="3"/>
      <c r="D87" s="3"/>
      <c r="E87" s="3"/>
      <c r="F87" s="7"/>
      <c r="G87" s="6"/>
      <c r="H87" s="7"/>
      <c r="I87" s="7"/>
      <c r="J87" s="7"/>
      <c r="K87" s="7"/>
      <c r="L87" s="7"/>
    </row>
    <row r="88" spans="1:12" ht="11.1" customHeight="1">
      <c r="A88" s="8" t="s">
        <v>107</v>
      </c>
      <c r="B88" s="8"/>
      <c r="C88" s="8"/>
      <c r="D88" s="8"/>
      <c r="E88" s="8"/>
      <c r="F88" s="7"/>
      <c r="G88" s="6"/>
      <c r="H88" s="7"/>
      <c r="I88" s="7"/>
      <c r="J88" s="7"/>
      <c r="K88" s="7"/>
      <c r="L88" s="7"/>
    </row>
    <row r="89" spans="1:12" ht="13.5" customHeight="1">
      <c r="A89" s="121"/>
      <c r="B89" s="121"/>
      <c r="C89" s="121"/>
      <c r="D89" s="121"/>
      <c r="E89" s="121"/>
      <c r="F89" s="7"/>
      <c r="G89" s="6"/>
      <c r="H89" s="7"/>
      <c r="I89" s="7"/>
      <c r="J89" s="7"/>
      <c r="K89" s="7"/>
      <c r="L89" s="7"/>
    </row>
    <row r="90" spans="1:12" ht="15.75">
      <c r="A90" s="12" t="s">
        <v>84</v>
      </c>
      <c r="B90" s="13"/>
      <c r="C90" s="13"/>
      <c r="D90" s="13"/>
      <c r="E90" s="13"/>
      <c r="F90" s="13"/>
      <c r="G90" s="14"/>
      <c r="H90" s="12" t="s">
        <v>111</v>
      </c>
      <c r="I90" s="12"/>
      <c r="J90" s="12"/>
      <c r="K90" s="12"/>
      <c r="L90" s="12"/>
    </row>
    <row r="91" spans="1:12" ht="15.75">
      <c r="A91" s="12"/>
      <c r="B91" s="13"/>
      <c r="C91" s="13"/>
      <c r="D91" s="13"/>
      <c r="E91" s="13"/>
      <c r="F91" s="13"/>
      <c r="G91" s="14"/>
      <c r="H91" s="13"/>
      <c r="I91" s="12"/>
      <c r="J91" s="13"/>
      <c r="K91" s="13"/>
      <c r="L91" s="15"/>
    </row>
    <row r="92" spans="1:12" ht="15.75">
      <c r="A92" s="12"/>
      <c r="B92" s="13"/>
      <c r="C92" s="13"/>
      <c r="D92" s="13"/>
      <c r="E92" s="13"/>
      <c r="F92" s="13"/>
      <c r="G92" s="14"/>
      <c r="H92" s="13"/>
      <c r="J92" s="13"/>
      <c r="K92" s="13"/>
      <c r="L92" s="15"/>
    </row>
    <row r="93" spans="1:12" ht="15.75">
      <c r="A93" s="12"/>
      <c r="B93" s="13"/>
      <c r="C93" s="13"/>
      <c r="D93" s="13"/>
      <c r="E93" s="13"/>
      <c r="F93" s="13"/>
      <c r="G93" s="14"/>
      <c r="H93" s="13"/>
      <c r="J93" s="13"/>
      <c r="K93" s="13"/>
      <c r="L93" s="15"/>
    </row>
    <row r="94" spans="1:12" ht="15.75">
      <c r="A94" s="12"/>
      <c r="B94" s="13"/>
      <c r="C94" s="13"/>
      <c r="D94" s="13"/>
      <c r="E94" s="13"/>
      <c r="F94" s="13"/>
      <c r="G94" s="14"/>
      <c r="H94" s="13"/>
      <c r="I94" s="12"/>
      <c r="J94" s="13"/>
      <c r="K94" s="13"/>
      <c r="L94" s="15"/>
    </row>
    <row r="95" spans="1:12" ht="18.75">
      <c r="A95" s="16" t="s">
        <v>85</v>
      </c>
      <c r="B95" s="17"/>
      <c r="C95" s="17"/>
      <c r="D95" s="17"/>
      <c r="E95" s="17" t="s">
        <v>86</v>
      </c>
      <c r="F95" s="17"/>
      <c r="G95" s="18"/>
      <c r="H95" s="120" t="s">
        <v>109</v>
      </c>
      <c r="I95" s="120"/>
      <c r="J95" s="120"/>
      <c r="K95" s="120"/>
    </row>
    <row r="96" spans="1:12">
      <c r="E96" s="47"/>
      <c r="H96" s="122" t="s">
        <v>110</v>
      </c>
      <c r="I96" s="122"/>
      <c r="J96" s="122"/>
      <c r="K96" s="122"/>
      <c r="L96" s="48"/>
    </row>
    <row r="105" spans="8:8">
      <c r="H105" t="s">
        <v>74</v>
      </c>
    </row>
  </sheetData>
  <mergeCells count="21">
    <mergeCell ref="H11:H12"/>
    <mergeCell ref="I11:I12"/>
    <mergeCell ref="J11:J12"/>
    <mergeCell ref="K11:K12"/>
    <mergeCell ref="L11:L12"/>
    <mergeCell ref="H95:K95"/>
    <mergeCell ref="A89:E89"/>
    <mergeCell ref="H96:K96"/>
    <mergeCell ref="K1:L1"/>
    <mergeCell ref="K2:L2"/>
    <mergeCell ref="A9:E9"/>
    <mergeCell ref="A10:L10"/>
    <mergeCell ref="A11:A12"/>
    <mergeCell ref="B11:B12"/>
    <mergeCell ref="C11:C12"/>
    <mergeCell ref="D11:D12"/>
    <mergeCell ref="E11:E12"/>
    <mergeCell ref="F11:F12"/>
    <mergeCell ref="F7:G7"/>
    <mergeCell ref="A74:B74"/>
    <mergeCell ref="G11:G12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3" fitToWidth="0" fitToHeight="0" orientation="landscape" r:id="rId1"/>
  <headerFooter>
    <oddFooter>&amp;L&amp;P</oddFooter>
    <firstFooter>&amp;C1</firstFooter>
  </headerFooter>
  <rowBreaks count="1" manualBreakCount="1">
    <brk id="37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9"/>
  <sheetViews>
    <sheetView tabSelected="1" topLeftCell="G1" zoomScale="121" zoomScaleNormal="121" workbookViewId="0">
      <selection activeCell="N17" sqref="N17"/>
    </sheetView>
  </sheetViews>
  <sheetFormatPr baseColWidth="10" defaultRowHeight="15"/>
  <cols>
    <col min="1" max="1" width="8.7109375" customWidth="1"/>
    <col min="2" max="2" width="9.85546875" customWidth="1"/>
    <col min="3" max="3" width="9.5703125" customWidth="1"/>
    <col min="4" max="4" width="10.7109375" customWidth="1"/>
    <col min="5" max="5" width="15.5703125" customWidth="1"/>
    <col min="6" max="6" width="8" customWidth="1"/>
    <col min="7" max="7" width="8.140625" customWidth="1"/>
    <col min="8" max="8" width="10.140625" customWidth="1"/>
    <col min="10" max="10" width="7.140625" customWidth="1"/>
    <col min="11" max="11" width="10.140625" customWidth="1"/>
    <col min="12" max="12" width="11.85546875" customWidth="1"/>
    <col min="13" max="13" width="13.140625" bestFit="1" customWidth="1"/>
  </cols>
  <sheetData>
    <row r="1" spans="1:13">
      <c r="A1" s="85" t="s">
        <v>193</v>
      </c>
      <c r="B1" s="86"/>
      <c r="C1" s="86"/>
      <c r="D1" s="86"/>
      <c r="E1" s="85"/>
      <c r="F1" s="85"/>
      <c r="G1" s="87"/>
      <c r="H1" s="86"/>
      <c r="I1" s="86"/>
      <c r="J1" s="134" t="s">
        <v>1</v>
      </c>
      <c r="K1" s="134"/>
      <c r="L1" s="134"/>
    </row>
    <row r="2" spans="1:13">
      <c r="A2" s="85" t="s">
        <v>2</v>
      </c>
      <c r="B2" s="85"/>
      <c r="C2" s="85"/>
      <c r="D2" s="86"/>
      <c r="E2" s="86"/>
      <c r="F2" s="86"/>
      <c r="G2" s="87"/>
      <c r="H2" s="86"/>
      <c r="I2" s="86"/>
      <c r="J2" s="133" t="s">
        <v>195</v>
      </c>
      <c r="K2" s="133"/>
      <c r="L2" s="133"/>
    </row>
    <row r="3" spans="1:13">
      <c r="A3" s="85" t="s">
        <v>4</v>
      </c>
      <c r="B3" s="86"/>
      <c r="C3" s="86"/>
      <c r="D3" s="86"/>
      <c r="E3" s="86"/>
      <c r="F3" s="86"/>
      <c r="G3" s="87"/>
      <c r="H3" s="86"/>
      <c r="I3" s="86"/>
      <c r="J3" s="86"/>
      <c r="K3" s="134"/>
      <c r="L3" s="134"/>
    </row>
    <row r="4" spans="1:13">
      <c r="A4" s="85" t="s">
        <v>5</v>
      </c>
      <c r="B4" s="86"/>
      <c r="C4" s="86"/>
      <c r="D4" s="86"/>
      <c r="E4" s="86"/>
      <c r="F4" s="86"/>
      <c r="G4" s="87"/>
      <c r="H4" s="86"/>
      <c r="I4" s="86"/>
      <c r="J4" s="86"/>
      <c r="K4" s="86"/>
      <c r="L4" s="86"/>
    </row>
    <row r="5" spans="1:13">
      <c r="A5" s="85" t="s">
        <v>6</v>
      </c>
      <c r="B5" s="86"/>
      <c r="C5" s="86"/>
      <c r="D5" s="86"/>
      <c r="E5" s="86"/>
      <c r="F5" s="86"/>
      <c r="G5" s="87"/>
      <c r="H5" s="86"/>
      <c r="I5" s="86"/>
      <c r="J5" s="86"/>
      <c r="K5" s="86"/>
      <c r="L5" s="86"/>
    </row>
    <row r="6" spans="1:13">
      <c r="A6" s="85" t="s">
        <v>7</v>
      </c>
      <c r="B6" s="86"/>
      <c r="C6" s="86"/>
      <c r="D6" s="86"/>
      <c r="E6" s="86"/>
      <c r="F6" s="86"/>
      <c r="G6" s="87"/>
      <c r="H6" s="86"/>
      <c r="I6" s="86"/>
      <c r="J6" s="86"/>
      <c r="K6" s="86"/>
      <c r="L6" s="86"/>
    </row>
    <row r="7" spans="1:13">
      <c r="A7" s="85" t="s">
        <v>8</v>
      </c>
      <c r="B7" s="86"/>
      <c r="C7" s="86"/>
      <c r="D7" s="86"/>
      <c r="E7" s="86"/>
      <c r="F7" s="137" t="s">
        <v>112</v>
      </c>
      <c r="G7" s="137"/>
      <c r="H7" s="86"/>
      <c r="I7" s="86"/>
      <c r="J7" s="86"/>
      <c r="K7" s="86"/>
      <c r="L7" s="86"/>
    </row>
    <row r="8" spans="1:13">
      <c r="A8" s="85" t="s">
        <v>7</v>
      </c>
      <c r="B8" s="86"/>
      <c r="C8" s="86"/>
      <c r="D8" s="86"/>
      <c r="E8" s="86"/>
      <c r="F8" s="86"/>
      <c r="G8" s="87"/>
      <c r="H8" s="86"/>
      <c r="I8" s="86"/>
      <c r="J8" s="86"/>
      <c r="K8" s="86"/>
      <c r="L8" s="86"/>
    </row>
    <row r="9" spans="1:13">
      <c r="A9" s="138" t="s">
        <v>9</v>
      </c>
      <c r="B9" s="138"/>
      <c r="C9" s="138"/>
      <c r="D9" s="138"/>
      <c r="E9" s="138"/>
      <c r="F9" s="86"/>
      <c r="G9" s="87"/>
      <c r="H9" s="86"/>
      <c r="I9" s="86"/>
      <c r="J9" s="86"/>
      <c r="K9" s="86"/>
      <c r="L9" s="86"/>
    </row>
    <row r="10" spans="1:13">
      <c r="A10" s="139" t="s">
        <v>199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1"/>
    </row>
    <row r="11" spans="1:13">
      <c r="A11" s="129" t="s">
        <v>10</v>
      </c>
      <c r="B11" s="129" t="s">
        <v>11</v>
      </c>
      <c r="C11" s="129" t="s">
        <v>12</v>
      </c>
      <c r="D11" s="129" t="s">
        <v>13</v>
      </c>
      <c r="E11" s="129" t="s">
        <v>14</v>
      </c>
      <c r="F11" s="129" t="s">
        <v>15</v>
      </c>
      <c r="G11" s="129" t="s">
        <v>16</v>
      </c>
      <c r="H11" s="129" t="s">
        <v>17</v>
      </c>
      <c r="I11" s="129" t="s">
        <v>18</v>
      </c>
      <c r="J11" s="129" t="s">
        <v>19</v>
      </c>
      <c r="K11" s="129" t="s">
        <v>20</v>
      </c>
      <c r="L11" s="129" t="s">
        <v>21</v>
      </c>
    </row>
    <row r="12" spans="1:13" ht="55.5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3" ht="65.25" customHeight="1">
      <c r="A13" s="88">
        <v>1</v>
      </c>
      <c r="B13" s="89" t="s">
        <v>24</v>
      </c>
      <c r="C13" s="90">
        <v>0</v>
      </c>
      <c r="D13" s="90">
        <v>40000000</v>
      </c>
      <c r="E13" s="91" t="s">
        <v>25</v>
      </c>
      <c r="F13" s="92">
        <v>1</v>
      </c>
      <c r="G13" s="92" t="s">
        <v>26</v>
      </c>
      <c r="H13" s="93">
        <v>45684</v>
      </c>
      <c r="I13" s="93">
        <f>H13+7</f>
        <v>45691</v>
      </c>
      <c r="J13" s="94">
        <v>1</v>
      </c>
      <c r="K13" s="95">
        <f>I13+14</f>
        <v>45705</v>
      </c>
      <c r="L13" s="94" t="s">
        <v>149</v>
      </c>
    </row>
    <row r="14" spans="1:13" ht="59.25" customHeight="1">
      <c r="A14" s="88">
        <v>2</v>
      </c>
      <c r="B14" s="89" t="s">
        <v>24</v>
      </c>
      <c r="C14" s="90">
        <v>0</v>
      </c>
      <c r="D14" s="90">
        <v>30000000</v>
      </c>
      <c r="E14" s="96" t="s">
        <v>28</v>
      </c>
      <c r="F14" s="92">
        <v>1</v>
      </c>
      <c r="G14" s="92" t="s">
        <v>29</v>
      </c>
      <c r="H14" s="93">
        <v>45684</v>
      </c>
      <c r="I14" s="93">
        <f>H14+7</f>
        <v>45691</v>
      </c>
      <c r="J14" s="94">
        <v>1</v>
      </c>
      <c r="K14" s="95">
        <f>I14+14</f>
        <v>45705</v>
      </c>
      <c r="L14" s="94" t="s">
        <v>149</v>
      </c>
      <c r="M14" s="47"/>
    </row>
    <row r="15" spans="1:13" ht="48.75" customHeight="1">
      <c r="A15" s="88">
        <v>3</v>
      </c>
      <c r="B15" s="89" t="s">
        <v>30</v>
      </c>
      <c r="C15" s="90">
        <v>0</v>
      </c>
      <c r="D15" s="90">
        <v>1500000</v>
      </c>
      <c r="E15" s="91" t="s">
        <v>31</v>
      </c>
      <c r="F15" s="92">
        <v>1</v>
      </c>
      <c r="G15" s="92" t="s">
        <v>32</v>
      </c>
      <c r="H15" s="93">
        <v>45810</v>
      </c>
      <c r="I15" s="93">
        <f>H15+3</f>
        <v>45813</v>
      </c>
      <c r="J15" s="94">
        <v>1</v>
      </c>
      <c r="K15" s="95">
        <f>I15+14</f>
        <v>45827</v>
      </c>
      <c r="L15" s="94" t="s">
        <v>65</v>
      </c>
    </row>
    <row r="16" spans="1:13" ht="59.25" customHeight="1">
      <c r="A16" s="88">
        <v>4</v>
      </c>
      <c r="B16" s="89" t="s">
        <v>33</v>
      </c>
      <c r="C16" s="90">
        <v>0</v>
      </c>
      <c r="D16" s="90">
        <v>9800000</v>
      </c>
      <c r="E16" s="91" t="s">
        <v>34</v>
      </c>
      <c r="F16" s="92">
        <v>1</v>
      </c>
      <c r="G16" s="92" t="s">
        <v>144</v>
      </c>
      <c r="H16" s="93">
        <v>45677</v>
      </c>
      <c r="I16" s="93">
        <f>H16+3</f>
        <v>45680</v>
      </c>
      <c r="J16" s="94">
        <v>1</v>
      </c>
      <c r="K16" s="95">
        <f>I16+14</f>
        <v>45694</v>
      </c>
      <c r="L16" s="94" t="s">
        <v>65</v>
      </c>
    </row>
    <row r="17" spans="1:13" ht="57.75" customHeight="1">
      <c r="A17" s="88">
        <v>5</v>
      </c>
      <c r="B17" s="89" t="s">
        <v>35</v>
      </c>
      <c r="C17" s="90">
        <v>0</v>
      </c>
      <c r="D17" s="90">
        <v>3500000</v>
      </c>
      <c r="E17" s="97" t="s">
        <v>36</v>
      </c>
      <c r="F17" s="92">
        <v>1</v>
      </c>
      <c r="G17" s="92" t="s">
        <v>152</v>
      </c>
      <c r="H17" s="93">
        <v>45818</v>
      </c>
      <c r="I17" s="93">
        <f>H17+3</f>
        <v>45821</v>
      </c>
      <c r="J17" s="94">
        <v>1</v>
      </c>
      <c r="K17" s="95">
        <f>I17+7</f>
        <v>45828</v>
      </c>
      <c r="L17" s="94" t="s">
        <v>65</v>
      </c>
      <c r="M17" s="47"/>
    </row>
    <row r="18" spans="1:13" ht="81.75" customHeight="1">
      <c r="A18" s="88">
        <v>6</v>
      </c>
      <c r="B18" s="89" t="s">
        <v>185</v>
      </c>
      <c r="C18" s="90">
        <v>0</v>
      </c>
      <c r="D18" s="90">
        <v>20000000</v>
      </c>
      <c r="E18" s="97" t="s">
        <v>186</v>
      </c>
      <c r="F18" s="92">
        <v>1</v>
      </c>
      <c r="G18" s="92" t="s">
        <v>187</v>
      </c>
      <c r="H18" s="93">
        <v>45768</v>
      </c>
      <c r="I18" s="93">
        <f>+H18+7</f>
        <v>45775</v>
      </c>
      <c r="J18" s="94">
        <v>1</v>
      </c>
      <c r="K18" s="95">
        <f>+I18+14</f>
        <v>45789</v>
      </c>
      <c r="L18" s="94" t="s">
        <v>87</v>
      </c>
    </row>
    <row r="19" spans="1:13" ht="56.25" customHeight="1">
      <c r="A19" s="88">
        <v>7</v>
      </c>
      <c r="B19" s="89" t="s">
        <v>181</v>
      </c>
      <c r="C19" s="90">
        <v>0</v>
      </c>
      <c r="D19" s="90">
        <v>9500000</v>
      </c>
      <c r="E19" s="97" t="s">
        <v>182</v>
      </c>
      <c r="F19" s="92">
        <v>1</v>
      </c>
      <c r="G19" s="92" t="s">
        <v>38</v>
      </c>
      <c r="H19" s="93">
        <v>45740</v>
      </c>
      <c r="I19" s="93">
        <f>+H19+7</f>
        <v>45747</v>
      </c>
      <c r="J19" s="94">
        <v>1</v>
      </c>
      <c r="K19" s="95">
        <f>+I19+14</f>
        <v>45761</v>
      </c>
      <c r="L19" s="94" t="s">
        <v>184</v>
      </c>
    </row>
    <row r="20" spans="1:13" ht="70.5" customHeight="1">
      <c r="A20" s="88">
        <v>8</v>
      </c>
      <c r="B20" s="89" t="s">
        <v>181</v>
      </c>
      <c r="C20" s="90">
        <v>0</v>
      </c>
      <c r="D20" s="90">
        <v>8500000</v>
      </c>
      <c r="E20" s="97" t="s">
        <v>183</v>
      </c>
      <c r="F20" s="92">
        <v>1</v>
      </c>
      <c r="G20" s="92" t="s">
        <v>38</v>
      </c>
      <c r="H20" s="93">
        <v>45747</v>
      </c>
      <c r="I20" s="93">
        <f>H20+3</f>
        <v>45750</v>
      </c>
      <c r="J20" s="94">
        <v>1</v>
      </c>
      <c r="K20" s="95">
        <f>+I20+14</f>
        <v>45764</v>
      </c>
      <c r="L20" s="94" t="s">
        <v>184</v>
      </c>
      <c r="M20" s="47"/>
    </row>
    <row r="21" spans="1:13" ht="71.25" customHeight="1">
      <c r="A21" s="88">
        <v>9</v>
      </c>
      <c r="B21" s="89" t="s">
        <v>97</v>
      </c>
      <c r="C21" s="90">
        <v>0</v>
      </c>
      <c r="D21" s="90">
        <v>9500000</v>
      </c>
      <c r="E21" s="97" t="s">
        <v>102</v>
      </c>
      <c r="F21" s="92">
        <v>1</v>
      </c>
      <c r="G21" s="92" t="s">
        <v>153</v>
      </c>
      <c r="H21" s="95">
        <v>45733</v>
      </c>
      <c r="I21" s="93">
        <f t="shared" ref="I21:I25" si="0">H21+10</f>
        <v>45743</v>
      </c>
      <c r="J21" s="94">
        <v>1</v>
      </c>
      <c r="K21" s="95">
        <f t="shared" ref="K21:K26" si="1">I21+14</f>
        <v>45757</v>
      </c>
      <c r="L21" s="94" t="s">
        <v>202</v>
      </c>
      <c r="M21" s="47"/>
    </row>
    <row r="22" spans="1:13" ht="67.5" customHeight="1">
      <c r="A22" s="88">
        <v>10</v>
      </c>
      <c r="B22" s="89" t="s">
        <v>97</v>
      </c>
      <c r="C22" s="90"/>
      <c r="D22" s="90">
        <v>36000000</v>
      </c>
      <c r="E22" s="97" t="s">
        <v>132</v>
      </c>
      <c r="F22" s="92">
        <v>1</v>
      </c>
      <c r="G22" s="92" t="s">
        <v>201</v>
      </c>
      <c r="H22" s="95">
        <v>45712</v>
      </c>
      <c r="I22" s="93">
        <f t="shared" si="0"/>
        <v>45722</v>
      </c>
      <c r="J22" s="94">
        <v>1</v>
      </c>
      <c r="K22" s="95">
        <f t="shared" si="1"/>
        <v>45736</v>
      </c>
      <c r="L22" s="94" t="s">
        <v>93</v>
      </c>
    </row>
    <row r="23" spans="1:13" ht="47.25" customHeight="1">
      <c r="A23" s="88">
        <v>11</v>
      </c>
      <c r="B23" s="89" t="s">
        <v>203</v>
      </c>
      <c r="C23" s="90">
        <v>0</v>
      </c>
      <c r="D23" s="90">
        <v>4500000</v>
      </c>
      <c r="E23" s="97" t="s">
        <v>205</v>
      </c>
      <c r="F23" s="92">
        <v>1</v>
      </c>
      <c r="G23" s="92" t="s">
        <v>32</v>
      </c>
      <c r="H23" s="95">
        <v>45712</v>
      </c>
      <c r="I23" s="93">
        <f t="shared" si="0"/>
        <v>45722</v>
      </c>
      <c r="J23" s="94">
        <v>1</v>
      </c>
      <c r="K23" s="95">
        <f t="shared" si="1"/>
        <v>45736</v>
      </c>
      <c r="L23" s="94" t="s">
        <v>65</v>
      </c>
      <c r="M23" s="47"/>
    </row>
    <row r="24" spans="1:13" ht="62.25" customHeight="1">
      <c r="A24" s="88">
        <v>12</v>
      </c>
      <c r="B24" s="89" t="s">
        <v>203</v>
      </c>
      <c r="C24" s="90">
        <v>0</v>
      </c>
      <c r="D24" s="90">
        <v>2000000</v>
      </c>
      <c r="E24" s="97" t="s">
        <v>129</v>
      </c>
      <c r="F24" s="92">
        <v>1</v>
      </c>
      <c r="G24" s="92" t="s">
        <v>198</v>
      </c>
      <c r="H24" s="95">
        <v>45775</v>
      </c>
      <c r="I24" s="93">
        <f t="shared" si="0"/>
        <v>45785</v>
      </c>
      <c r="J24" s="94"/>
      <c r="K24" s="95">
        <f t="shared" si="1"/>
        <v>45799</v>
      </c>
      <c r="L24" s="94" t="s">
        <v>147</v>
      </c>
    </row>
    <row r="25" spans="1:13" ht="84.75" customHeight="1">
      <c r="A25" s="88">
        <v>13</v>
      </c>
      <c r="B25" s="89" t="s">
        <v>39</v>
      </c>
      <c r="C25" s="90">
        <v>0</v>
      </c>
      <c r="D25" s="90">
        <v>4000000</v>
      </c>
      <c r="E25" s="91" t="s">
        <v>40</v>
      </c>
      <c r="F25" s="92">
        <v>1</v>
      </c>
      <c r="G25" s="92" t="s">
        <v>88</v>
      </c>
      <c r="H25" s="93">
        <v>45712</v>
      </c>
      <c r="I25" s="93">
        <f t="shared" si="0"/>
        <v>45722</v>
      </c>
      <c r="J25" s="94">
        <v>1</v>
      </c>
      <c r="K25" s="95">
        <f t="shared" si="1"/>
        <v>45736</v>
      </c>
      <c r="L25" s="94" t="s">
        <v>206</v>
      </c>
    </row>
    <row r="26" spans="1:13" ht="48.75" customHeight="1">
      <c r="A26" s="88">
        <v>14</v>
      </c>
      <c r="B26" s="89" t="s">
        <v>42</v>
      </c>
      <c r="C26" s="90">
        <v>0</v>
      </c>
      <c r="D26" s="90">
        <v>1000000</v>
      </c>
      <c r="E26" s="91" t="s">
        <v>43</v>
      </c>
      <c r="F26" s="92">
        <v>1</v>
      </c>
      <c r="G26" s="92" t="s">
        <v>41</v>
      </c>
      <c r="H26" s="93">
        <v>45740</v>
      </c>
      <c r="I26" s="93">
        <f>H26+8</f>
        <v>45748</v>
      </c>
      <c r="J26" s="94">
        <v>1</v>
      </c>
      <c r="K26" s="95">
        <f t="shared" si="1"/>
        <v>45762</v>
      </c>
      <c r="L26" s="94" t="s">
        <v>206</v>
      </c>
    </row>
    <row r="27" spans="1:13" ht="47.25" customHeight="1">
      <c r="A27" s="88">
        <v>15</v>
      </c>
      <c r="B27" s="89" t="s">
        <v>44</v>
      </c>
      <c r="C27" s="90">
        <v>0</v>
      </c>
      <c r="D27" s="90">
        <v>9500000</v>
      </c>
      <c r="E27" s="91" t="s">
        <v>45</v>
      </c>
      <c r="F27" s="92">
        <v>1</v>
      </c>
      <c r="G27" s="92" t="s">
        <v>88</v>
      </c>
      <c r="H27" s="93">
        <v>45663</v>
      </c>
      <c r="I27" s="93">
        <f>H27+7</f>
        <v>45670</v>
      </c>
      <c r="J27" s="94">
        <v>1</v>
      </c>
      <c r="K27" s="95">
        <f>I27+15</f>
        <v>45685</v>
      </c>
      <c r="L27" s="94" t="s">
        <v>150</v>
      </c>
    </row>
    <row r="28" spans="1:13" ht="47.25" customHeight="1">
      <c r="A28" s="88">
        <v>16</v>
      </c>
      <c r="B28" s="89" t="s">
        <v>95</v>
      </c>
      <c r="C28" s="90">
        <v>0</v>
      </c>
      <c r="D28" s="90">
        <v>8000000</v>
      </c>
      <c r="E28" s="91" t="s">
        <v>90</v>
      </c>
      <c r="F28" s="92">
        <v>1</v>
      </c>
      <c r="G28" s="92" t="s">
        <v>92</v>
      </c>
      <c r="H28" s="93">
        <v>45663</v>
      </c>
      <c r="I28" s="93">
        <f>H28+3</f>
        <v>45666</v>
      </c>
      <c r="J28" s="94">
        <v>1</v>
      </c>
      <c r="K28" s="95">
        <f>I28+15</f>
        <v>45681</v>
      </c>
      <c r="L28" s="94" t="s">
        <v>150</v>
      </c>
    </row>
    <row r="29" spans="1:13" ht="99.75" customHeight="1">
      <c r="A29" s="88">
        <v>17</v>
      </c>
      <c r="B29" s="89" t="s">
        <v>46</v>
      </c>
      <c r="C29" s="90">
        <v>0</v>
      </c>
      <c r="D29" s="90">
        <v>9000000</v>
      </c>
      <c r="E29" s="91" t="s">
        <v>89</v>
      </c>
      <c r="F29" s="92">
        <v>1</v>
      </c>
      <c r="G29" s="92" t="s">
        <v>41</v>
      </c>
      <c r="H29" s="93">
        <v>45712</v>
      </c>
      <c r="I29" s="93">
        <f>H29+7</f>
        <v>45719</v>
      </c>
      <c r="J29" s="94">
        <v>1</v>
      </c>
      <c r="K29" s="95">
        <f>I29+14</f>
        <v>45733</v>
      </c>
      <c r="L29" s="94" t="s">
        <v>206</v>
      </c>
    </row>
    <row r="30" spans="1:13" ht="66.75" customHeight="1">
      <c r="A30" s="88">
        <v>18</v>
      </c>
      <c r="B30" s="89" t="s">
        <v>47</v>
      </c>
      <c r="C30" s="90">
        <v>0</v>
      </c>
      <c r="D30" s="90">
        <v>5000000</v>
      </c>
      <c r="E30" s="91" t="s">
        <v>91</v>
      </c>
      <c r="F30" s="92">
        <v>1</v>
      </c>
      <c r="G30" s="92" t="s">
        <v>41</v>
      </c>
      <c r="H30" s="93">
        <v>45698</v>
      </c>
      <c r="I30" s="93">
        <f>H30+7</f>
        <v>45705</v>
      </c>
      <c r="J30" s="94">
        <v>1</v>
      </c>
      <c r="K30" s="95">
        <f>I30+15</f>
        <v>45720</v>
      </c>
      <c r="L30" s="94" t="s">
        <v>206</v>
      </c>
    </row>
    <row r="31" spans="1:13" ht="58.5" customHeight="1">
      <c r="A31" s="88">
        <v>19</v>
      </c>
      <c r="B31" s="89" t="s">
        <v>48</v>
      </c>
      <c r="C31" s="90">
        <v>0</v>
      </c>
      <c r="D31" s="90">
        <v>3000000</v>
      </c>
      <c r="E31" s="91" t="s">
        <v>49</v>
      </c>
      <c r="F31" s="92">
        <v>1</v>
      </c>
      <c r="G31" s="92" t="s">
        <v>145</v>
      </c>
      <c r="H31" s="93">
        <v>45691</v>
      </c>
      <c r="I31" s="93">
        <f>H31+4</f>
        <v>45695</v>
      </c>
      <c r="J31" s="94">
        <v>1</v>
      </c>
      <c r="K31" s="95">
        <f>I31+18</f>
        <v>45713</v>
      </c>
      <c r="L31" s="94" t="s">
        <v>149</v>
      </c>
    </row>
    <row r="32" spans="1:13" ht="66" customHeight="1">
      <c r="A32" s="88">
        <v>20</v>
      </c>
      <c r="B32" s="89" t="s">
        <v>133</v>
      </c>
      <c r="C32" s="90">
        <v>0</v>
      </c>
      <c r="D32" s="90">
        <v>50000000</v>
      </c>
      <c r="E32" s="91" t="s">
        <v>188</v>
      </c>
      <c r="F32" s="92">
        <v>1</v>
      </c>
      <c r="G32" s="92" t="s">
        <v>197</v>
      </c>
      <c r="H32" s="93">
        <v>45663</v>
      </c>
      <c r="I32" s="93">
        <f>H32+4</f>
        <v>45667</v>
      </c>
      <c r="J32" s="94">
        <v>1</v>
      </c>
      <c r="K32" s="95">
        <f>I32+18</f>
        <v>45685</v>
      </c>
      <c r="L32" s="94" t="s">
        <v>27</v>
      </c>
    </row>
    <row r="33" spans="1:12" ht="51" customHeight="1">
      <c r="A33" s="88">
        <v>21</v>
      </c>
      <c r="B33" s="89" t="s">
        <v>50</v>
      </c>
      <c r="C33" s="90">
        <v>0</v>
      </c>
      <c r="D33" s="90">
        <v>1500000</v>
      </c>
      <c r="E33" s="97" t="s">
        <v>51</v>
      </c>
      <c r="F33" s="92">
        <v>1</v>
      </c>
      <c r="G33" s="92" t="s">
        <v>146</v>
      </c>
      <c r="H33" s="93">
        <v>45663</v>
      </c>
      <c r="I33" s="93">
        <f>H33+4</f>
        <v>45667</v>
      </c>
      <c r="J33" s="94">
        <v>1</v>
      </c>
      <c r="K33" s="95">
        <f>I33+14</f>
        <v>45681</v>
      </c>
      <c r="L33" s="94" t="s">
        <v>207</v>
      </c>
    </row>
    <row r="34" spans="1:12" ht="57.75" customHeight="1">
      <c r="A34" s="88">
        <v>22</v>
      </c>
      <c r="B34" s="89" t="s">
        <v>124</v>
      </c>
      <c r="C34" s="90">
        <v>0</v>
      </c>
      <c r="D34" s="90">
        <v>1500000</v>
      </c>
      <c r="E34" s="97" t="s">
        <v>125</v>
      </c>
      <c r="F34" s="92">
        <v>1</v>
      </c>
      <c r="G34" s="92" t="s">
        <v>32</v>
      </c>
      <c r="H34" s="93">
        <v>45796</v>
      </c>
      <c r="I34" s="93">
        <f>H34+4</f>
        <v>45800</v>
      </c>
      <c r="J34" s="94">
        <v>1</v>
      </c>
      <c r="K34" s="95">
        <f>I34+14</f>
        <v>45814</v>
      </c>
      <c r="L34" s="94" t="s">
        <v>93</v>
      </c>
    </row>
    <row r="35" spans="1:12" ht="60" customHeight="1">
      <c r="A35" s="88">
        <v>23</v>
      </c>
      <c r="B35" s="89" t="s">
        <v>54</v>
      </c>
      <c r="C35" s="90">
        <v>0</v>
      </c>
      <c r="D35" s="90">
        <v>45000000</v>
      </c>
      <c r="E35" s="97" t="s">
        <v>190</v>
      </c>
      <c r="F35" s="92">
        <v>1</v>
      </c>
      <c r="G35" s="92" t="s">
        <v>208</v>
      </c>
      <c r="H35" s="95">
        <v>45719</v>
      </c>
      <c r="I35" s="93">
        <f>H35+4</f>
        <v>45723</v>
      </c>
      <c r="J35" s="94">
        <v>1</v>
      </c>
      <c r="K35" s="95">
        <f>I35+14</f>
        <v>45737</v>
      </c>
      <c r="L35" s="94" t="s">
        <v>209</v>
      </c>
    </row>
    <row r="36" spans="1:12" ht="50.25" customHeight="1">
      <c r="A36" s="88">
        <v>24</v>
      </c>
      <c r="B36" s="89" t="s">
        <v>55</v>
      </c>
      <c r="C36" s="90">
        <v>0</v>
      </c>
      <c r="D36" s="90">
        <v>8500000</v>
      </c>
      <c r="E36" s="97" t="s">
        <v>56</v>
      </c>
      <c r="F36" s="92">
        <v>1</v>
      </c>
      <c r="G36" s="92" t="s">
        <v>52</v>
      </c>
      <c r="H36" s="93">
        <v>45691</v>
      </c>
      <c r="I36" s="93">
        <f>H36+7</f>
        <v>45698</v>
      </c>
      <c r="J36" s="94">
        <v>1</v>
      </c>
      <c r="K36" s="95">
        <f>I36+15</f>
        <v>45713</v>
      </c>
      <c r="L36" s="94" t="s">
        <v>147</v>
      </c>
    </row>
    <row r="37" spans="1:12" ht="50.25" customHeight="1">
      <c r="A37" s="88">
        <v>25</v>
      </c>
      <c r="B37" s="89" t="s">
        <v>57</v>
      </c>
      <c r="C37" s="90">
        <v>0</v>
      </c>
      <c r="D37" s="90">
        <f>4720000+1280000</f>
        <v>6000000</v>
      </c>
      <c r="E37" s="97" t="s">
        <v>58</v>
      </c>
      <c r="F37" s="92">
        <v>1</v>
      </c>
      <c r="G37" s="92" t="s">
        <v>135</v>
      </c>
      <c r="H37" s="95">
        <v>45659</v>
      </c>
      <c r="I37" s="93">
        <f>H37+7</f>
        <v>45666</v>
      </c>
      <c r="J37" s="94">
        <v>1</v>
      </c>
      <c r="K37" s="95">
        <f>I37+14</f>
        <v>45680</v>
      </c>
      <c r="L37" s="94" t="s">
        <v>27</v>
      </c>
    </row>
    <row r="38" spans="1:12" ht="76.5" customHeight="1">
      <c r="A38" s="88">
        <v>26</v>
      </c>
      <c r="B38" s="89" t="s">
        <v>126</v>
      </c>
      <c r="C38" s="90">
        <v>0</v>
      </c>
      <c r="D38" s="90">
        <v>50000000</v>
      </c>
      <c r="E38" s="97" t="s">
        <v>189</v>
      </c>
      <c r="F38" s="92">
        <v>2</v>
      </c>
      <c r="G38" s="92" t="s">
        <v>151</v>
      </c>
      <c r="H38" s="93">
        <v>45705</v>
      </c>
      <c r="I38" s="93">
        <f>H38+7</f>
        <v>45712</v>
      </c>
      <c r="J38" s="94">
        <v>1</v>
      </c>
      <c r="K38" s="95">
        <f>I38+15</f>
        <v>45727</v>
      </c>
      <c r="L38" s="94" t="s">
        <v>200</v>
      </c>
    </row>
    <row r="39" spans="1:12" ht="71.25" customHeight="1">
      <c r="A39" s="88">
        <v>27</v>
      </c>
      <c r="B39" s="98" t="s">
        <v>113</v>
      </c>
      <c r="C39" s="99">
        <v>0</v>
      </c>
      <c r="D39" s="90">
        <v>3000000</v>
      </c>
      <c r="E39" s="92" t="s">
        <v>191</v>
      </c>
      <c r="F39" s="92">
        <v>1</v>
      </c>
      <c r="G39" s="92" t="s">
        <v>38</v>
      </c>
      <c r="H39" s="95">
        <v>45607</v>
      </c>
      <c r="I39" s="93">
        <f>+H39+3</f>
        <v>45610</v>
      </c>
      <c r="J39" s="94">
        <v>1</v>
      </c>
      <c r="K39" s="95">
        <f>+I39+7</f>
        <v>45617</v>
      </c>
      <c r="L39" s="94" t="s">
        <v>123</v>
      </c>
    </row>
    <row r="40" spans="1:12" ht="90.75" customHeight="1">
      <c r="A40" s="88">
        <v>28</v>
      </c>
      <c r="B40" s="98" t="s">
        <v>113</v>
      </c>
      <c r="C40" s="99">
        <v>0</v>
      </c>
      <c r="D40" s="90">
        <v>6000000</v>
      </c>
      <c r="E40" s="100" t="s">
        <v>210</v>
      </c>
      <c r="F40" s="92">
        <v>1</v>
      </c>
      <c r="G40" s="92" t="s">
        <v>38</v>
      </c>
      <c r="H40" s="95">
        <v>45610</v>
      </c>
      <c r="I40" s="93">
        <f>+H40+4</f>
        <v>45614</v>
      </c>
      <c r="J40" s="94">
        <v>1</v>
      </c>
      <c r="K40" s="95">
        <f>+I40+7</f>
        <v>45621</v>
      </c>
      <c r="L40" s="94" t="s">
        <v>123</v>
      </c>
    </row>
    <row r="41" spans="1:12" ht="114.75" customHeight="1">
      <c r="A41" s="88">
        <v>29</v>
      </c>
      <c r="B41" s="98" t="s">
        <v>113</v>
      </c>
      <c r="C41" s="99">
        <v>0</v>
      </c>
      <c r="D41" s="90">
        <v>6000000</v>
      </c>
      <c r="E41" s="119" t="s">
        <v>192</v>
      </c>
      <c r="F41" s="92">
        <v>1</v>
      </c>
      <c r="G41" s="92" t="s">
        <v>38</v>
      </c>
      <c r="H41" s="95">
        <v>45614</v>
      </c>
      <c r="I41" s="93">
        <f>+H41+3</f>
        <v>45617</v>
      </c>
      <c r="J41" s="94">
        <v>1</v>
      </c>
      <c r="K41" s="95">
        <f>+I41+7</f>
        <v>45624</v>
      </c>
      <c r="L41" s="94" t="s">
        <v>123</v>
      </c>
    </row>
    <row r="42" spans="1:12" ht="77.25" customHeight="1">
      <c r="A42" s="98">
        <v>30</v>
      </c>
      <c r="B42" s="98" t="s">
        <v>59</v>
      </c>
      <c r="C42" s="99">
        <v>0</v>
      </c>
      <c r="D42" s="90">
        <v>25000000</v>
      </c>
      <c r="E42" s="119" t="s">
        <v>60</v>
      </c>
      <c r="F42" s="101">
        <v>1</v>
      </c>
      <c r="G42" s="92" t="s">
        <v>98</v>
      </c>
      <c r="H42" s="95">
        <v>45644</v>
      </c>
      <c r="I42" s="93">
        <f>H42+7</f>
        <v>45651</v>
      </c>
      <c r="J42" s="94">
        <v>1</v>
      </c>
      <c r="K42" s="95">
        <f>+I42+7</f>
        <v>45658</v>
      </c>
      <c r="L42" s="95" t="s">
        <v>180</v>
      </c>
    </row>
    <row r="43" spans="1:12" ht="52.5" customHeight="1">
      <c r="A43" s="89">
        <v>31</v>
      </c>
      <c r="B43" s="89" t="s">
        <v>61</v>
      </c>
      <c r="C43" s="99">
        <v>0</v>
      </c>
      <c r="D43" s="90">
        <v>20000000</v>
      </c>
      <c r="E43" s="100" t="s">
        <v>62</v>
      </c>
      <c r="F43" s="101">
        <v>1</v>
      </c>
      <c r="G43" s="92" t="s">
        <v>99</v>
      </c>
      <c r="H43" s="95">
        <v>45644</v>
      </c>
      <c r="I43" s="93">
        <f>H43+7</f>
        <v>45651</v>
      </c>
      <c r="J43" s="94">
        <v>1</v>
      </c>
      <c r="K43" s="95">
        <f>+I43+7</f>
        <v>45658</v>
      </c>
      <c r="L43" s="95" t="s">
        <v>180</v>
      </c>
    </row>
    <row r="44" spans="1:12" ht="57.75" customHeight="1">
      <c r="A44" s="88">
        <v>32</v>
      </c>
      <c r="B44" s="89" t="s">
        <v>63</v>
      </c>
      <c r="C44" s="90">
        <v>0</v>
      </c>
      <c r="D44" s="90">
        <v>30000000</v>
      </c>
      <c r="E44" s="97" t="s">
        <v>64</v>
      </c>
      <c r="F44" s="92">
        <v>1</v>
      </c>
      <c r="G44" s="92" t="s">
        <v>100</v>
      </c>
      <c r="H44" s="93">
        <v>45644</v>
      </c>
      <c r="I44" s="93">
        <f>H44+7</f>
        <v>45651</v>
      </c>
      <c r="J44" s="94">
        <v>1</v>
      </c>
      <c r="K44" s="95">
        <f>I44+7</f>
        <v>45658</v>
      </c>
      <c r="L44" s="94" t="s">
        <v>27</v>
      </c>
    </row>
    <row r="45" spans="1:12" ht="57.75" customHeight="1">
      <c r="A45" s="88">
        <v>33</v>
      </c>
      <c r="B45" s="89" t="s">
        <v>101</v>
      </c>
      <c r="C45" s="90">
        <v>730000000</v>
      </c>
      <c r="D45" s="90">
        <v>730000000</v>
      </c>
      <c r="E45" s="97" t="s">
        <v>194</v>
      </c>
      <c r="F45" s="92">
        <v>1</v>
      </c>
      <c r="G45" s="92" t="s">
        <v>23</v>
      </c>
      <c r="H45" s="93">
        <v>45659</v>
      </c>
      <c r="I45" s="93">
        <f>H45+5</f>
        <v>45664</v>
      </c>
      <c r="J45" s="102">
        <v>1</v>
      </c>
      <c r="K45" s="93">
        <f>I45+5</f>
        <v>45669</v>
      </c>
      <c r="L45" s="94" t="s">
        <v>27</v>
      </c>
    </row>
    <row r="46" spans="1:12" ht="57.75" customHeight="1">
      <c r="A46" s="88">
        <v>34</v>
      </c>
      <c r="B46" s="89" t="s">
        <v>211</v>
      </c>
      <c r="C46" s="90">
        <v>0</v>
      </c>
      <c r="D46" s="90">
        <v>5000000</v>
      </c>
      <c r="E46" s="97" t="s">
        <v>212</v>
      </c>
      <c r="F46" s="92">
        <v>1</v>
      </c>
      <c r="G46" s="92" t="s">
        <v>204</v>
      </c>
      <c r="H46" s="95">
        <v>45712</v>
      </c>
      <c r="I46" s="93">
        <f t="shared" ref="I46" si="2">H46+10</f>
        <v>45722</v>
      </c>
      <c r="J46" s="94">
        <v>1</v>
      </c>
      <c r="K46" s="95">
        <f t="shared" ref="K46" si="3">I46+14</f>
        <v>45736</v>
      </c>
      <c r="L46" s="94" t="s">
        <v>65</v>
      </c>
    </row>
    <row r="47" spans="1:12">
      <c r="A47" s="135" t="s">
        <v>70</v>
      </c>
      <c r="B47" s="135"/>
      <c r="C47" s="103">
        <f>SUM(C13:C46)</f>
        <v>730000000</v>
      </c>
      <c r="D47" s="104">
        <f>SUM(D13:D46)</f>
        <v>1201800000</v>
      </c>
      <c r="E47" s="105"/>
      <c r="F47" s="105"/>
      <c r="G47" s="92"/>
      <c r="H47" s="106"/>
      <c r="I47" s="106"/>
      <c r="J47" s="107"/>
      <c r="K47" s="108"/>
      <c r="L47" s="107"/>
    </row>
    <row r="48" spans="1:12">
      <c r="A48" s="109" t="s">
        <v>71</v>
      </c>
      <c r="B48" s="110"/>
      <c r="C48" s="110"/>
      <c r="D48" s="111"/>
      <c r="E48" s="111"/>
      <c r="F48" s="111"/>
      <c r="G48" s="112"/>
      <c r="H48" s="110"/>
      <c r="I48" s="110"/>
      <c r="J48" s="110"/>
      <c r="K48" s="110"/>
      <c r="L48" s="110"/>
    </row>
    <row r="49" spans="1:12">
      <c r="A49" s="11" t="s">
        <v>72</v>
      </c>
      <c r="B49" s="11"/>
      <c r="C49" s="110"/>
      <c r="D49" s="111"/>
      <c r="E49" s="111"/>
      <c r="F49" s="110"/>
      <c r="G49" s="113"/>
      <c r="H49" s="111"/>
      <c r="I49" s="110"/>
      <c r="J49" s="110"/>
      <c r="K49" s="110"/>
      <c r="L49" s="110"/>
    </row>
    <row r="50" spans="1:12">
      <c r="A50" s="11" t="s">
        <v>73</v>
      </c>
      <c r="B50" s="11"/>
      <c r="C50" s="110"/>
      <c r="D50" s="110"/>
      <c r="E50" s="110" t="s">
        <v>74</v>
      </c>
      <c r="F50" s="110"/>
      <c r="G50" s="113"/>
      <c r="H50" s="110"/>
      <c r="I50" s="110"/>
      <c r="J50" s="110"/>
      <c r="K50" s="110"/>
      <c r="L50" s="110"/>
    </row>
    <row r="51" spans="1:12">
      <c r="A51" s="11" t="s">
        <v>75</v>
      </c>
      <c r="B51" s="11"/>
      <c r="C51" s="110"/>
      <c r="D51" s="110"/>
      <c r="E51" s="111"/>
      <c r="F51" s="110"/>
      <c r="G51" s="114"/>
      <c r="H51" s="110"/>
      <c r="I51" s="110"/>
      <c r="J51" s="110"/>
      <c r="K51" s="110"/>
      <c r="L51" s="110"/>
    </row>
    <row r="52" spans="1:12">
      <c r="A52" s="11" t="s">
        <v>76</v>
      </c>
      <c r="B52" s="11"/>
      <c r="C52" s="110"/>
      <c r="D52" s="110"/>
      <c r="E52" s="110"/>
      <c r="F52" s="110"/>
      <c r="G52" s="112"/>
      <c r="H52" s="110"/>
      <c r="I52" s="110"/>
      <c r="J52" s="110"/>
      <c r="K52" s="110"/>
      <c r="L52" s="110"/>
    </row>
    <row r="53" spans="1:12">
      <c r="A53" s="11" t="s">
        <v>77</v>
      </c>
      <c r="B53" s="11"/>
      <c r="C53" s="110"/>
      <c r="D53" s="110"/>
      <c r="E53" s="111"/>
      <c r="F53" s="110"/>
      <c r="G53" s="112"/>
      <c r="H53" s="110"/>
      <c r="I53" s="110"/>
      <c r="J53" s="110"/>
      <c r="K53" s="110"/>
      <c r="L53" s="110"/>
    </row>
    <row r="54" spans="1:12">
      <c r="A54" s="11" t="s">
        <v>78</v>
      </c>
      <c r="B54" s="11"/>
      <c r="C54" s="11"/>
      <c r="D54" s="11"/>
      <c r="E54" s="110"/>
      <c r="F54" s="110"/>
      <c r="G54" s="114"/>
      <c r="H54" s="110"/>
      <c r="I54" s="110"/>
      <c r="J54" s="110"/>
      <c r="K54" s="110"/>
      <c r="L54" s="110"/>
    </row>
    <row r="55" spans="1:12">
      <c r="A55" s="11" t="s">
        <v>79</v>
      </c>
      <c r="B55" s="11"/>
      <c r="C55" s="11"/>
      <c r="D55" s="11"/>
      <c r="E55" s="11"/>
      <c r="F55" s="11"/>
      <c r="G55" s="112"/>
      <c r="H55" s="110"/>
      <c r="I55" s="110"/>
      <c r="J55" s="110"/>
      <c r="K55" s="110"/>
      <c r="L55" s="110"/>
    </row>
    <row r="56" spans="1:12">
      <c r="A56" s="11" t="s">
        <v>80</v>
      </c>
      <c r="B56" s="11"/>
      <c r="C56" s="110"/>
      <c r="D56" s="110"/>
      <c r="E56" s="110"/>
      <c r="F56" s="110"/>
      <c r="G56" s="112"/>
      <c r="H56" s="110"/>
      <c r="I56" s="110"/>
      <c r="J56" s="110"/>
      <c r="K56" s="110"/>
      <c r="L56" s="110"/>
    </row>
    <row r="57" spans="1:12">
      <c r="A57" s="11" t="s">
        <v>81</v>
      </c>
      <c r="B57" s="11"/>
      <c r="C57" s="110"/>
      <c r="D57" s="110"/>
      <c r="E57" s="110"/>
      <c r="F57" s="110"/>
      <c r="G57" s="112"/>
      <c r="H57" s="110"/>
      <c r="I57" s="110"/>
      <c r="J57" s="110"/>
      <c r="K57" s="110"/>
      <c r="L57" s="110"/>
    </row>
    <row r="58" spans="1:12">
      <c r="A58" s="11" t="s">
        <v>96</v>
      </c>
      <c r="B58" s="11"/>
      <c r="C58" s="110"/>
      <c r="D58" s="110"/>
      <c r="E58" s="110"/>
      <c r="F58" s="110"/>
      <c r="G58" s="115"/>
      <c r="H58" s="116"/>
      <c r="I58" s="86"/>
      <c r="J58" s="110"/>
      <c r="K58" s="110"/>
      <c r="L58" s="110"/>
    </row>
    <row r="59" spans="1:12">
      <c r="A59" s="11" t="s">
        <v>82</v>
      </c>
      <c r="B59" s="11"/>
      <c r="C59" s="110"/>
      <c r="D59" s="110"/>
      <c r="E59" s="110"/>
      <c r="F59" s="110"/>
      <c r="G59" s="112"/>
      <c r="H59" s="110"/>
      <c r="I59" s="110"/>
      <c r="J59" s="110"/>
      <c r="K59" s="110"/>
      <c r="L59" s="110"/>
    </row>
    <row r="60" spans="1:12">
      <c r="A60" s="11" t="s">
        <v>83</v>
      </c>
      <c r="B60" s="11"/>
      <c r="C60" s="110"/>
      <c r="D60" s="110"/>
      <c r="E60" s="110"/>
      <c r="F60" s="110"/>
      <c r="G60" s="112"/>
      <c r="H60" s="110"/>
      <c r="I60" s="110"/>
      <c r="J60" s="110"/>
      <c r="K60" s="110"/>
      <c r="L60" s="110"/>
    </row>
    <row r="61" spans="1:12">
      <c r="A61" s="11" t="s">
        <v>107</v>
      </c>
      <c r="B61" s="11"/>
      <c r="C61" s="11"/>
      <c r="D61" s="11"/>
      <c r="E61" s="11"/>
      <c r="F61" s="110"/>
      <c r="G61" s="112"/>
      <c r="H61" s="110"/>
      <c r="I61" s="110"/>
      <c r="J61" s="110"/>
      <c r="K61" s="110"/>
      <c r="L61" s="110"/>
    </row>
    <row r="62" spans="1:12">
      <c r="A62" s="136"/>
      <c r="B62" s="136"/>
      <c r="C62" s="136"/>
      <c r="D62" s="136"/>
      <c r="E62" s="136"/>
      <c r="F62" s="110"/>
      <c r="G62" s="112"/>
      <c r="H62" s="110"/>
      <c r="I62" s="110"/>
      <c r="J62" s="110"/>
      <c r="K62" s="110"/>
      <c r="L62" s="110"/>
    </row>
    <row r="63" spans="1:12">
      <c r="A63" s="117" t="s">
        <v>84</v>
      </c>
      <c r="B63" s="118"/>
      <c r="C63" s="118"/>
      <c r="D63" s="118"/>
      <c r="E63" s="144" t="s">
        <v>196</v>
      </c>
      <c r="F63" s="144"/>
      <c r="G63" s="144"/>
      <c r="H63" s="144"/>
      <c r="I63" s="144"/>
      <c r="J63" s="144"/>
      <c r="K63" s="144"/>
      <c r="L63" s="117"/>
    </row>
    <row r="64" spans="1:12" ht="15.75">
      <c r="A64" s="12"/>
      <c r="B64" s="13"/>
      <c r="C64" s="13"/>
      <c r="D64" s="13"/>
      <c r="E64" s="13"/>
      <c r="F64" s="13"/>
      <c r="G64" s="14"/>
      <c r="H64" s="13"/>
      <c r="I64" s="12"/>
      <c r="J64" s="13"/>
      <c r="K64" s="13"/>
      <c r="L64" s="15"/>
    </row>
    <row r="65" spans="1:12" ht="15.75">
      <c r="A65" s="12"/>
      <c r="B65" s="13"/>
      <c r="C65" s="13"/>
      <c r="D65" s="13"/>
      <c r="E65" s="13"/>
      <c r="F65" s="13"/>
      <c r="G65" s="14"/>
      <c r="H65" s="13"/>
      <c r="J65" s="13"/>
      <c r="K65" s="13"/>
      <c r="L65" s="15"/>
    </row>
    <row r="66" spans="1:12" ht="15.75">
      <c r="A66" s="12"/>
      <c r="B66" s="13"/>
      <c r="C66" s="13"/>
      <c r="D66" s="13"/>
      <c r="E66" s="13"/>
      <c r="F66" s="13"/>
      <c r="G66" s="14"/>
      <c r="H66" s="13"/>
      <c r="J66" s="13"/>
      <c r="K66" s="13"/>
      <c r="L66" s="15"/>
    </row>
    <row r="67" spans="1:12" ht="15.75">
      <c r="A67" s="12"/>
      <c r="B67" s="13"/>
      <c r="C67" s="13"/>
      <c r="D67" s="13"/>
      <c r="E67" s="13"/>
      <c r="F67" s="13"/>
      <c r="G67" s="14"/>
      <c r="H67" s="13"/>
      <c r="I67" s="12"/>
      <c r="J67" s="13"/>
      <c r="K67" s="13"/>
      <c r="L67" s="15"/>
    </row>
    <row r="68" spans="1:12" ht="18.75">
      <c r="A68" s="16" t="s">
        <v>85</v>
      </c>
      <c r="B68" s="17"/>
      <c r="C68" s="17"/>
      <c r="D68" s="17"/>
      <c r="E68" s="17" t="s">
        <v>86</v>
      </c>
      <c r="F68" s="17"/>
      <c r="G68" s="18"/>
      <c r="H68" s="120" t="s">
        <v>213</v>
      </c>
      <c r="I68" s="120"/>
      <c r="J68" s="120"/>
      <c r="K68" s="120"/>
    </row>
    <row r="69" spans="1:12" ht="18.75">
      <c r="E69" s="47"/>
      <c r="G69" s="1"/>
      <c r="H69" s="142" t="s">
        <v>214</v>
      </c>
      <c r="I69" s="143"/>
      <c r="J69" s="143"/>
      <c r="K69" s="143"/>
      <c r="L69" s="48"/>
    </row>
  </sheetData>
  <mergeCells count="23">
    <mergeCell ref="H68:K68"/>
    <mergeCell ref="H69:K69"/>
    <mergeCell ref="F11:F12"/>
    <mergeCell ref="G11:G12"/>
    <mergeCell ref="H11:H12"/>
    <mergeCell ref="I11:I12"/>
    <mergeCell ref="J11:J12"/>
    <mergeCell ref="K11:K12"/>
    <mergeCell ref="E63:K63"/>
    <mergeCell ref="J2:L2"/>
    <mergeCell ref="J1:L1"/>
    <mergeCell ref="L11:L12"/>
    <mergeCell ref="A47:B47"/>
    <mergeCell ref="A62:E62"/>
    <mergeCell ref="A11:A12"/>
    <mergeCell ref="B11:B12"/>
    <mergeCell ref="C11:C12"/>
    <mergeCell ref="D11:D12"/>
    <mergeCell ref="E11:E12"/>
    <mergeCell ref="F7:G7"/>
    <mergeCell ref="A9:E9"/>
    <mergeCell ref="A10:L10"/>
    <mergeCell ref="K3:L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projet PPM 2025 </vt:lpstr>
      <vt:lpstr>PPM 2025 Initial</vt:lpstr>
      <vt:lpstr>' projet PPM 2025 '!Impression_des_titres</vt:lpstr>
      <vt:lpstr>' projet PPM 2025 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Issoufou KONATE</dc:creator>
  <cp:lastModifiedBy>Chantal Kabore</cp:lastModifiedBy>
  <cp:lastPrinted>2024-12-06T07:50:30Z</cp:lastPrinted>
  <dcterms:created xsi:type="dcterms:W3CDTF">2023-11-27T17:15:38Z</dcterms:created>
  <dcterms:modified xsi:type="dcterms:W3CDTF">2025-02-05T12:46:42Z</dcterms:modified>
</cp:coreProperties>
</file>