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DOSSIER 2026\PPM 2026\PPM modifé\"/>
    </mc:Choice>
  </mc:AlternateContent>
  <xr:revisionPtr revIDLastSave="0" documentId="13_ncr:1_{F94EDCD8-7B0A-4D44-AE3C-86818B1879FE}" xr6:coauthVersionLast="47" xr6:coauthVersionMax="47" xr10:uidLastSave="{00000000-0000-0000-0000-000000000000}"/>
  <bookViews>
    <workbookView xWindow="-108" yWindow="-108" windowWidth="23256" windowHeight="12456" tabRatio="605" xr2:uid="{00000000-000D-0000-FFFF-FFFF00000000}"/>
  </bookViews>
  <sheets>
    <sheet name="PPM 2026" sheetId="1" r:id="rId1"/>
    <sheet name="Feuil2" sheetId="2" r:id="rId2"/>
    <sheet name="Feuil3" sheetId="3" r:id="rId3"/>
    <sheet name="Feuil1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G104" i="1"/>
  <c r="D69" i="1"/>
  <c r="D91" i="1"/>
  <c r="D72" i="1"/>
  <c r="D70" i="1"/>
  <c r="D68" i="1"/>
  <c r="D37" i="1"/>
  <c r="D96" i="1" l="1"/>
  <c r="F75" i="1" l="1"/>
  <c r="F74" i="1"/>
  <c r="D6" i="4" l="1"/>
  <c r="H74" i="1" l="1"/>
  <c r="H75" i="1"/>
  <c r="H5" i="3" l="1"/>
  <c r="H9" i="3" s="1"/>
  <c r="G11" i="3" s="1"/>
</calcChain>
</file>

<file path=xl/sharedStrings.xml><?xml version="1.0" encoding="utf-8"?>
<sst xmlns="http://schemas.openxmlformats.org/spreadsheetml/2006/main" count="804" uniqueCount="334">
  <si>
    <t>MINISTERE DES INFRASTRUCTURES</t>
  </si>
  <si>
    <t xml:space="preserve">       BURKINA FASO</t>
  </si>
  <si>
    <t xml:space="preserve">ET DU DESENCLAVEMENT                   </t>
  </si>
  <si>
    <t xml:space="preserve">                                 Unité – Progrès – Justice</t>
  </si>
  <si>
    <t>--------------</t>
  </si>
  <si>
    <t xml:space="preserve">                               --------------</t>
  </si>
  <si>
    <t>SECRETARIAT GENERAL</t>
  </si>
  <si>
    <t xml:space="preserve">                  --------------</t>
  </si>
  <si>
    <t>Ouagadougou,  le  16  12  2023</t>
  </si>
  <si>
    <t>ECOLE NATIONALE DES</t>
  </si>
  <si>
    <t>TRAVAUX PUBLICS</t>
  </si>
  <si>
    <t xml:space="preserve">               -----------</t>
  </si>
  <si>
    <t>Code ligne  plan</t>
  </si>
  <si>
    <t>Ligne budgétaire</t>
  </si>
  <si>
    <t>(financement)</t>
  </si>
  <si>
    <t>Montant dépenses engagées non liquidées</t>
  </si>
  <si>
    <t>Montant programmé</t>
  </si>
  <si>
    <t>Nature des</t>
  </si>
  <si>
    <t>prestations</t>
  </si>
  <si>
    <t>Mode de passation</t>
  </si>
  <si>
    <t>Période de publication de l’Appel à la concurrence</t>
  </si>
  <si>
    <t>Période de remise des Offres ou des propositions</t>
  </si>
  <si>
    <t>Temps nécessaire pour l’évaluation des offres ou des propositions par la CAM</t>
  </si>
  <si>
    <t>Date probable de démarrage</t>
  </si>
  <si>
    <t>Des prestations</t>
  </si>
  <si>
    <t>Délai prévisionnel</t>
  </si>
  <si>
    <t>D’exécution ou de livraison</t>
  </si>
  <si>
    <t>Date buttoire</t>
  </si>
  <si>
    <t>Gestionnaire de crédit</t>
  </si>
  <si>
    <t xml:space="preserve">Budget </t>
  </si>
  <si>
    <t>AE/CP</t>
  </si>
  <si>
    <t>Montant estimé de l’imputation</t>
  </si>
  <si>
    <t>Budgétaire</t>
  </si>
  <si>
    <t>Projet de Budget de l’ENTP 2024</t>
  </si>
  <si>
    <t>Chap 60; art  604; par 6042</t>
  </si>
  <si>
    <t xml:space="preserve">Acquisition de Carburant </t>
  </si>
  <si>
    <t>Entente directe</t>
  </si>
  <si>
    <t>-</t>
  </si>
  <si>
    <t>30 jours</t>
  </si>
  <si>
    <t>Chap 60; art  604; par 6043</t>
  </si>
  <si>
    <t>5 000 000</t>
  </si>
  <si>
    <t>Acquisition de produits d’entretien et de nettoyage</t>
  </si>
  <si>
    <t>Demande de cotation</t>
  </si>
  <si>
    <t>1 jour</t>
  </si>
  <si>
    <t>15 jours</t>
  </si>
  <si>
    <t>Chap 60; art  604; par 6044</t>
  </si>
  <si>
    <t>Acquisition de matières d’ouvres</t>
  </si>
  <si>
    <t>Chap 60; art  604; par 6045</t>
  </si>
  <si>
    <t>3 556 500</t>
  </si>
  <si>
    <t xml:space="preserve">Acquisition de consommables informatiques </t>
  </si>
  <si>
    <t>Chap 60; art  604; par 6047;</t>
  </si>
  <si>
    <t>16 509 400</t>
  </si>
  <si>
    <t>16 509 400</t>
  </si>
  <si>
    <t>Acquisition fournitures de bureau et d’imprimés</t>
  </si>
  <si>
    <t>Demande de prix</t>
  </si>
  <si>
    <t>Chap 60; art  605; par 6055</t>
  </si>
  <si>
    <t>11 947 500</t>
  </si>
  <si>
    <t>1 415 000</t>
  </si>
  <si>
    <t>Acquisition de petit matériel et outillage</t>
  </si>
  <si>
    <t>Demande de cotation -</t>
  </si>
  <si>
    <t>22 janvier 2024-</t>
  </si>
  <si>
    <t>25 janvier 2024-</t>
  </si>
  <si>
    <t xml:space="preserve">Acquisition de poste téléphonique sur l’ENTP </t>
  </si>
  <si>
    <t>Chap 62; art  622; par  6223</t>
  </si>
  <si>
    <t>21 300 000</t>
  </si>
  <si>
    <t>Location d’engins complémentaires dans le cadre du chantier école</t>
  </si>
  <si>
    <t>10 janvier 2024-</t>
  </si>
  <si>
    <t>Chap 62; art  622; par  6228</t>
  </si>
  <si>
    <t>3 800 000</t>
  </si>
  <si>
    <t>Location du laboratoire du centre Austro</t>
  </si>
  <si>
    <t>Location de salle de formation pour les activités hors de Ouaga</t>
  </si>
  <si>
    <t xml:space="preserve">Demande de cotation </t>
  </si>
  <si>
    <t>Chap 62; art  624; par 6242</t>
  </si>
  <si>
    <t>2 000 000</t>
  </si>
  <si>
    <t>2 000 000</t>
  </si>
  <si>
    <t>Réfection de mobiliers scolaires et de bureau</t>
  </si>
  <si>
    <t>08 aout 2024</t>
  </si>
  <si>
    <t>13 aout 2024</t>
  </si>
  <si>
    <t>23 aout 2024</t>
  </si>
  <si>
    <t>Chap 62; art  624; par 6243;</t>
  </si>
  <si>
    <t>30 000 000</t>
  </si>
  <si>
    <t>Entretien, réparation de matériels roulants : véhicules légers (lot 1)</t>
  </si>
  <si>
    <t>20 000 000</t>
  </si>
  <si>
    <t>Entretien, réparation de matériels roulants : véhicules lourd (lot 2)</t>
  </si>
  <si>
    <t>Chap 62; art  624; par 6244</t>
  </si>
  <si>
    <t xml:space="preserve">Maintenance de logiciel de gestion </t>
  </si>
  <si>
    <t>Chap 62; art  624; par 6249</t>
  </si>
  <si>
    <t>8 600 000</t>
  </si>
  <si>
    <t>3 100 000</t>
  </si>
  <si>
    <t>Entretien et réparation de climatiseurs</t>
  </si>
  <si>
    <t>29 février mars 2023</t>
  </si>
  <si>
    <t>Entretien et Maintenance de photocopieurs et d’imprimantes (lot 1)</t>
  </si>
  <si>
    <t>Entretien et Maintenance vidéo projecteur (lot 2)</t>
  </si>
  <si>
    <t>1 000 000</t>
  </si>
  <si>
    <t xml:space="preserve">Entretien de réparation du groupe électrogène </t>
  </si>
  <si>
    <t>1 jour-</t>
  </si>
  <si>
    <t>Chap 62; art  625; par 6253;</t>
  </si>
  <si>
    <t>10 000 000</t>
  </si>
  <si>
    <t>4 000 000</t>
  </si>
  <si>
    <t>Assurance véhicules légers</t>
  </si>
  <si>
    <t>7 jours</t>
  </si>
  <si>
    <t>6 000 000</t>
  </si>
  <si>
    <t>Assurance Engins Lourds</t>
  </si>
  <si>
    <t>Chap. 62; art  626; par 6265</t>
  </si>
  <si>
    <t xml:space="preserve">Abonnement de journaux et revues </t>
  </si>
  <si>
    <t>365 jours</t>
  </si>
  <si>
    <t>Chap. 62; art  627; par 6271</t>
  </si>
  <si>
    <t xml:space="preserve">Annonce et insertion </t>
  </si>
  <si>
    <t>Chap. 62; art  627; par 6272</t>
  </si>
  <si>
    <t>Confection et impression de calendriers, de planning, de dépliants</t>
  </si>
  <si>
    <t>Chap. 62; art  628; par 6281</t>
  </si>
  <si>
    <t>3 400 000</t>
  </si>
  <si>
    <t xml:space="preserve">Convention avec l’ONATEL pour acquisition des postes téléphoniques prépayés </t>
  </si>
  <si>
    <t xml:space="preserve">Entente Directe  </t>
  </si>
  <si>
    <t xml:space="preserve">7 jours </t>
  </si>
  <si>
    <t>Chap. 62; art  628; par 6289;</t>
  </si>
  <si>
    <t>Acquisition de cartes téléphoniques pour les télécommunications du DG</t>
  </si>
  <si>
    <t>Chap. 63; art  632; par 6324;</t>
  </si>
  <si>
    <t>23 000 000</t>
  </si>
  <si>
    <t>7 800 000</t>
  </si>
  <si>
    <t>Recrutement de consultants dans le cadre de l’exécution de la convention 2024 conclue avec le FSR-B</t>
  </si>
  <si>
    <t xml:space="preserve">Consultation de consultants </t>
  </si>
  <si>
    <t>45 jours</t>
  </si>
  <si>
    <t>7 200 000</t>
  </si>
  <si>
    <t xml:space="preserve">Recrutement d’un consultant pour la formation sur Chantier école en techniques d’entretien courant des routes en terre (tâches 304 et 305) </t>
  </si>
  <si>
    <t>8 000 000</t>
  </si>
  <si>
    <t>Recrutement d’un consultant pour l’élaboration de manuel procédure de l’ENTP</t>
  </si>
  <si>
    <t>Consultation de consultants</t>
  </si>
  <si>
    <t>Chap. 63; art  637; par 6371;</t>
  </si>
  <si>
    <t>Gardiennage des locaux de l’ENTP</t>
  </si>
  <si>
    <t>360 jours</t>
  </si>
  <si>
    <t>Par anticipation</t>
  </si>
  <si>
    <t>Chap. 63; art  637; par 6372</t>
  </si>
  <si>
    <t xml:space="preserve">Nettoyage des locaux du siège de l’ENTP </t>
  </si>
  <si>
    <t>Demande de prix à commande</t>
  </si>
  <si>
    <t>3 000 000</t>
  </si>
  <si>
    <t>Nettoyage des locaux de l’annexe de l’ENTP sis à Somgandé</t>
  </si>
  <si>
    <t>Chap. 63 ; art 638; par 6384;</t>
  </si>
  <si>
    <t>40 000.000</t>
  </si>
  <si>
    <t>35.000.000</t>
  </si>
  <si>
    <t>Pause café/Déjeuner pour les différentes activités de l’ENTP (lot 1)</t>
  </si>
  <si>
    <t xml:space="preserve">Pause-café pour les activités hors de Ouaga (lot 2) </t>
  </si>
  <si>
    <t xml:space="preserve">Chap 23;art 231 </t>
  </si>
  <si>
    <t>parg 2311</t>
  </si>
  <si>
    <t>175 000 000</t>
  </si>
  <si>
    <t>157 000 000</t>
  </si>
  <si>
    <t>Construction de bâtiments administratifs à somgandé</t>
  </si>
  <si>
    <t>AOO</t>
  </si>
  <si>
    <t xml:space="preserve">60 jours </t>
  </si>
  <si>
    <t>9 000 000</t>
  </si>
  <si>
    <t>Recrutement d’un consultant pour une mission de Suivi contrôle dans le cadre de la construction de bâtiments administratifs</t>
  </si>
  <si>
    <t>60 jours</t>
  </si>
  <si>
    <t>Etude architecturale pour les travaux de Construction de bâtiments administratifs à somgandé</t>
  </si>
  <si>
    <t xml:space="preserve">1 jour </t>
  </si>
  <si>
    <t>Chap 23; art  231; par 2331</t>
  </si>
  <si>
    <t xml:space="preserve">Entretien de biens immobilier </t>
  </si>
  <si>
    <t xml:space="preserve">Demande prix </t>
  </si>
  <si>
    <t>12 Février 2024-</t>
  </si>
  <si>
    <t>27 Février 2024-</t>
  </si>
  <si>
    <t>12 mars 2024-</t>
  </si>
  <si>
    <t>Chap 23; art 233 </t>
  </si>
  <si>
    <t>parg 2332</t>
  </si>
  <si>
    <t>15 000 000</t>
  </si>
  <si>
    <t>Construction de terrain de sport (basket ball, hand ball) à Somgandé</t>
  </si>
  <si>
    <t>Chap 23;art 234 </t>
  </si>
  <si>
    <t>parg 2342</t>
  </si>
  <si>
    <t>357 642 548</t>
  </si>
  <si>
    <t>25 000 000</t>
  </si>
  <si>
    <t xml:space="preserve">Recrutement d’un cabinet pour la réalisation de l’étude architecturale dans le cadre de l’occupation de masse du site de somgandé </t>
  </si>
  <si>
    <t>Demande de Proposition Allégée</t>
  </si>
  <si>
    <t>Recrutement d’un consultant pour une mission de suivi contrôle dans le cadre de la construction de SDC sur le site de somgandé</t>
  </si>
  <si>
    <t>180 jours</t>
  </si>
  <si>
    <t>317 642 548</t>
  </si>
  <si>
    <t>Construction de SDC sur le site de somgandé</t>
  </si>
  <si>
    <t xml:space="preserve">Chap 23;art 234 </t>
  </si>
  <si>
    <t>35 000 000</t>
  </si>
  <si>
    <t>Travaux d’extension du laboratoire à somgnadé</t>
  </si>
  <si>
    <t xml:space="preserve">Chap 24; art241, parg 2419  </t>
  </si>
  <si>
    <t xml:space="preserve">Acquisition de vidéo projecteur, appareil photo </t>
  </si>
  <si>
    <t>Chap 24; art 242</t>
  </si>
  <si>
    <t xml:space="preserve">Acquisition de Matériel de Bureau </t>
  </si>
  <si>
    <t>Chap 24; art 243</t>
  </si>
  <si>
    <t>20 770 000</t>
  </si>
  <si>
    <t xml:space="preserve">Acquisition de Matériels informatique et péri-informatique </t>
  </si>
  <si>
    <t>Chap 24; art 244</t>
  </si>
  <si>
    <t>Acquisition de mobilier de bureau</t>
  </si>
  <si>
    <t>Chap 23; art  231; par 2313</t>
  </si>
  <si>
    <t>Communication et reportage sur chantier école convention FSR-B 2024 (lot1)</t>
  </si>
  <si>
    <t>Chap 60; art  605; par  6056</t>
  </si>
  <si>
    <t>Chap 60; art  605; par  6057</t>
  </si>
  <si>
    <t>Chap. 63; art  633</t>
  </si>
  <si>
    <t>Chap 61; art  614; par  6142</t>
  </si>
  <si>
    <t>Chap 62; art  624; par 6241</t>
  </si>
  <si>
    <t>Acquisition des documents pour la bibliothèque</t>
  </si>
  <si>
    <t>Chap. 62; art  626; par 6266</t>
  </si>
  <si>
    <t>Chap 21;art 213</t>
  </si>
  <si>
    <t>Chap 23; art  231; par 2319</t>
  </si>
  <si>
    <t>Chap 23; art  233; par 2339</t>
  </si>
  <si>
    <t>Travaux de construction d'une latrine à quatre postes</t>
  </si>
  <si>
    <t>Chap 24; art 245 parg 2451</t>
  </si>
  <si>
    <t>Acquisition de Pick Up double cabine lot1, camion auto école et de bus (70 places)</t>
  </si>
  <si>
    <t>Travaux de racordement d'electricité à Somgandé</t>
  </si>
  <si>
    <t>Travaux de racordement d'eau à Somgandé</t>
  </si>
  <si>
    <t>Recrutement d'un consultant pour la sécurisation des diplômes des elèves et étudiants de l'ENTP</t>
  </si>
  <si>
    <t>Pose et racordement du bâtiment préfabriqué pour l'alimentation HTA/BT (SONABEL)</t>
  </si>
  <si>
    <t>Entente Directe</t>
  </si>
  <si>
    <t>TOTAL GENERAL</t>
  </si>
  <si>
    <t xml:space="preserve">        --------------</t>
  </si>
  <si>
    <t xml:space="preserve">     -----------</t>
  </si>
  <si>
    <t xml:space="preserve">                                 BURKINA FASO</t>
  </si>
  <si>
    <t>Chap. 65 ; art 655; par 6553;</t>
  </si>
  <si>
    <t>acquisition de gadget pour les cérémonie de sortie</t>
  </si>
  <si>
    <t>demande de prix</t>
  </si>
  <si>
    <t>Formation sur le logiciel de gestion administrative et scolaire Bonelschool</t>
  </si>
  <si>
    <t>Chap 22; art  224; par 2241</t>
  </si>
  <si>
    <t xml:space="preserve">       </t>
  </si>
  <si>
    <t>entente directe</t>
  </si>
  <si>
    <t>demande de cotation</t>
  </si>
  <si>
    <t>Travaux de construction de parking àSomgandé</t>
  </si>
  <si>
    <t>deamande de cotation</t>
  </si>
  <si>
    <t>Acquisition et installation de mobilier scolaire</t>
  </si>
  <si>
    <t>consultation de consultant</t>
  </si>
  <si>
    <t>1jr</t>
  </si>
  <si>
    <t>14 jours</t>
  </si>
  <si>
    <t xml:space="preserve">15jours </t>
  </si>
  <si>
    <t>Acquisition de titre de transport</t>
  </si>
  <si>
    <t>15 jours par commande</t>
  </si>
  <si>
    <t>Entretien et réparation de vidéo projecteurs</t>
  </si>
  <si>
    <t>7jours</t>
  </si>
  <si>
    <t>02/05/20265</t>
  </si>
  <si>
    <t>Chap 23; art  234; par 2342</t>
  </si>
  <si>
    <t>Location de salle des activités hors Ouaga</t>
  </si>
  <si>
    <t>30 jours par commande</t>
  </si>
  <si>
    <t>15 par commande</t>
  </si>
  <si>
    <t>5jours</t>
  </si>
  <si>
    <t>Chap. 63; art  632; par 6324;</t>
  </si>
  <si>
    <t xml:space="preserve">20 jours  </t>
  </si>
  <si>
    <t>21 jours</t>
  </si>
  <si>
    <t>21jours</t>
  </si>
  <si>
    <t>Reconduction</t>
  </si>
  <si>
    <t>Visite technique et diagnostic des véhicules</t>
  </si>
  <si>
    <t>Chap 24; art  241; par 2419</t>
  </si>
  <si>
    <t xml:space="preserve">14jours  </t>
  </si>
  <si>
    <t>Acquisition de fournitures de bureau et d’imprimés</t>
  </si>
  <si>
    <t xml:space="preserve"> câblage de la salle informatique et les locaux de la scolarité</t>
  </si>
  <si>
    <t>45jrs</t>
  </si>
  <si>
    <t>07 jours par commande</t>
  </si>
  <si>
    <t xml:space="preserve">Recrutement de consultant pour la formation en techniques de conception et de programmation de l'entretien routier avec le logiciel HDM-4  dans le cadre de la convention avec FSR-B au profit de l'ENTP
 </t>
  </si>
  <si>
    <t>Recrutement d’un consultant pour la formation en techniques et méthodes du contrôle qualité des infrastructures routières  dans le cadre de la convention avec FSR-B au profit de l'ENTP</t>
  </si>
  <si>
    <t>Recrutement d'un consultant pour la formation en hydrologie et hydraulique routière dans le cadre de la convention avec FSR-B au profit de l'ENTP</t>
  </si>
  <si>
    <t>Recrutement de consultant pour la formation en technique d'inventaire et dégradation sur routes bitumées et mise en œuvre des points à temps dans le cadre de la convention avec FSR-B au profit de l'ENTP</t>
  </si>
  <si>
    <t>10jours</t>
  </si>
  <si>
    <t>05jours</t>
  </si>
  <si>
    <t>Nature des prestations</t>
  </si>
  <si>
    <t>Ligne budgétaire (financement)</t>
  </si>
  <si>
    <t>Consultation de consultant</t>
  </si>
  <si>
    <t xml:space="preserve">45 jours </t>
  </si>
  <si>
    <t>Recrutement de consultant pour l'elaboration du texte d'organisation des emplois permanents des agents contratuels  de l'ENTP</t>
  </si>
  <si>
    <t>Recrutement d'un consultant pour décrire les fiches de poste de l'ENTP</t>
  </si>
  <si>
    <t>45jours</t>
  </si>
  <si>
    <t>Recrutement de consultant pour la formation en inspection visuelle des ouvrages dans le cadre de la convention avec FSR-B au profit de l'ENTP</t>
  </si>
  <si>
    <t>07jours</t>
  </si>
  <si>
    <t>Chap 24; art  241; par 2416</t>
  </si>
  <si>
    <t xml:space="preserve">Recrutement de consultant pour la formation en dimensionnement des structures de chaussées avec le logiciel ALIZE dans le cadre de la convention avec FSR-B au profit de l'ENTP 
                  </t>
  </si>
  <si>
    <t>Recrutement de consultant pour la formation en responsabilité des suivi-réseaux dans la sauvegarde du patrimoine routier dans le cadre de la convention avec FSR-B au profit de l'ENTP
                   routier</t>
  </si>
  <si>
    <t>Recrutement de consultant pour la formation en organisation et gestion de chantiers de BTP dans le cadre de la convention avec FSR-B au profit de l'ENTP</t>
  </si>
  <si>
    <t>Recrutement de consultant pour la formation en  gestion de marchés publics dans le cadre des travaux routiers au profit de l'ENTP</t>
  </si>
  <si>
    <t>Recrutement de consultant pour la formation en sécurité routière dans le cadre d'une conception routière au profit de l'ENTP</t>
  </si>
  <si>
    <t xml:space="preserve">Recrutement d'un consultant pour la constitution d'un dossier de reconnaissance des diplômes de l'ENTP à soumettre au CAMES   </t>
  </si>
  <si>
    <t>Acquisition de cartes téléphoniques pour les communications du DG</t>
  </si>
  <si>
    <t>Entretien et réparation de mobiliers scolaires et de bureau</t>
  </si>
  <si>
    <t>Chantier école en techniques d'inventaires de dégradation sur routes bitumées  et mise en œuvre de point à temps dans le cadre de la convention avec FSR-B au profit de l'ENTP</t>
  </si>
  <si>
    <t xml:space="preserve">                                                           La Patrie ou la Mort, nous Vaincrons</t>
  </si>
  <si>
    <t xml:space="preserve">Fourniture de matériels d'atelier </t>
  </si>
  <si>
    <t>Montant previsionnel</t>
  </si>
  <si>
    <t>Objet du marché</t>
  </si>
  <si>
    <t>Type de revue</t>
  </si>
  <si>
    <t>Date de remise des offres ou des propositions</t>
  </si>
  <si>
    <t>Temps nécessaire à l’évaluation des offres ou des propositions</t>
  </si>
  <si>
    <t>Date probable de démarrage des prestations</t>
  </si>
  <si>
    <t>Delais d'exécution prévus (jour)</t>
  </si>
  <si>
    <t>Fourniture</t>
  </si>
  <si>
    <t>Date de fin d'exécution</t>
  </si>
  <si>
    <t>Location d'écho sondeur et de bateau pour le stage des étudiants géomètres</t>
  </si>
  <si>
    <t>Demande de cotation non formelle</t>
  </si>
  <si>
    <t xml:space="preserve">Entretien et réparation du circuit électrique </t>
  </si>
  <si>
    <t>Entretien, réparation de matériels roulants : véhicules lourds (lot2)</t>
  </si>
  <si>
    <t>Entretien, réparation de matériels roulants : véhicules légers  (lot1)</t>
  </si>
  <si>
    <t>Maintenance du logiciel de la scolarité (bonel school)</t>
  </si>
  <si>
    <t>Entretien et maintenance de matériels sanitaires</t>
  </si>
  <si>
    <t>Entretiens et réparations de climatiseurs</t>
  </si>
  <si>
    <t>Entretiens et réparations de photocopieuses et imprimantes</t>
  </si>
  <si>
    <t>Assurance annuelle de véhicules légers</t>
  </si>
  <si>
    <t>Assurance annuelle des engins Lourds</t>
  </si>
  <si>
    <t xml:space="preserve">Confection et impression de calendriers 2027, de dépliants et agenda </t>
  </si>
  <si>
    <t xml:space="preserve">Manifestation d'intérêt pour le recrutement d’un cabinet pour la réalisation d'une étude technique pour l’occupation de masse du site de somgandé </t>
  </si>
  <si>
    <t>Prestation intellectuelle</t>
  </si>
  <si>
    <t>Suivi contrôle des travaux de construction d'achèvement de l' immeuble R+2  à usage de salle de classe</t>
  </si>
  <si>
    <t>Travaux</t>
  </si>
  <si>
    <t xml:space="preserve">Acquisition de matériels topographiques </t>
  </si>
  <si>
    <t>Chap 23; art  234; par 2343</t>
  </si>
  <si>
    <t>Refection de deux (02) amphis théatres de l'Ecole nationale des travaux publics</t>
  </si>
  <si>
    <t>Confection de toges pour les soutenances</t>
  </si>
  <si>
    <t>Demande de cotation formelle</t>
  </si>
  <si>
    <t xml:space="preserve">30 jours </t>
  </si>
  <si>
    <t xml:space="preserve">07 jours </t>
  </si>
  <si>
    <t>Date de lancement des appels à  concurrence</t>
  </si>
  <si>
    <t>Projet de Budget de l’ENTP 2026</t>
  </si>
  <si>
    <t>15/07/2026</t>
  </si>
  <si>
    <t>15 joours par commande</t>
  </si>
  <si>
    <t>28/02/206</t>
  </si>
  <si>
    <t>10/02/206</t>
  </si>
  <si>
    <t>90 jours</t>
  </si>
  <si>
    <t xml:space="preserve">Contrôle technique, contrôle des équipements technique et le contrôle de la qualité des matériaux dans le cadre des travaux de construction d'un bâtiment R+1 extensible en R+2 </t>
  </si>
  <si>
    <t>Acquisition d’équipements de production de cartes scolaires et professionnelles</t>
  </si>
  <si>
    <t>entente directe (LNBTP)</t>
  </si>
  <si>
    <t>Travaux de construction et d'achèvement de l' immeuble R+2  à usage de salle de classe</t>
  </si>
  <si>
    <t>05 jours  par commande</t>
  </si>
  <si>
    <t xml:space="preserve">15 joours </t>
  </si>
  <si>
    <t>à posteriori</t>
  </si>
  <si>
    <t>Service Courant</t>
  </si>
  <si>
    <t>Equipement</t>
  </si>
  <si>
    <t>Acquisition de tables, de chaises et d'étagères</t>
  </si>
  <si>
    <t xml:space="preserve">Chap 21;art 211 </t>
  </si>
  <si>
    <t xml:space="preserve">Chap 21;art 212 </t>
  </si>
  <si>
    <t>Licence annuelle professionnelle contrôleur réseau</t>
  </si>
  <si>
    <t>Installation et abonnement anuel internet</t>
  </si>
  <si>
    <t>MINISTERE DE LA CONSTRUCTION DE LA PATRIE</t>
  </si>
  <si>
    <t>Fournitures</t>
  </si>
  <si>
    <t>Ouagadougou,  le 30-03-2026</t>
  </si>
  <si>
    <t>150 jours</t>
  </si>
  <si>
    <t>08/042026</t>
  </si>
  <si>
    <t>20/06/2026</t>
  </si>
  <si>
    <t>27/02/2026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</si>
</sst>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&quot; &quot;#,##0&quot; &quot;;&quot;-&quot;#,##0&quot; &quot;;&quot; -&quot;00&quot; &quot;;&quot; &quot;@&quot; &quot;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i/>
      <sz val="9"/>
      <color rgb="FF000000"/>
      <name val="Times New Roman"/>
      <family val="1"/>
    </font>
    <font>
      <sz val="11"/>
      <color rgb="FF000000"/>
      <name val="Times New Roman"/>
      <family val="1"/>
    </font>
    <font>
      <b/>
      <sz val="2"/>
      <color rgb="FF333333"/>
      <name val="Broadway"/>
      <family val="5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9"/>
      <color rgb="FFFF0000"/>
      <name val="Times New Roman"/>
      <family val="1"/>
    </font>
    <font>
      <sz val="2"/>
      <color theme="1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FF0000"/>
      <name val="Times New Roman"/>
      <family val="1"/>
    </font>
    <font>
      <b/>
      <sz val="7"/>
      <color theme="1"/>
      <name val="Times New Roman"/>
      <family val="1"/>
    </font>
    <font>
      <b/>
      <sz val="12"/>
      <color theme="1"/>
      <name val="Times New Roman"/>
      <family val="1"/>
    </font>
    <font>
      <i/>
      <sz val="10"/>
      <color rgb="FF000000"/>
      <name val="Times New Roman"/>
      <family val="1"/>
    </font>
    <font>
      <b/>
      <sz val="10"/>
      <color rgb="FF333333"/>
      <name val="Broadway"/>
      <family val="5"/>
    </font>
    <font>
      <i/>
      <sz val="10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color rgb="FF000000"/>
      <name val="Times New Roman"/>
      <family val="1"/>
    </font>
    <font>
      <sz val="8"/>
      <name val="Calibri"/>
      <family val="2"/>
      <scheme val="minor"/>
    </font>
    <font>
      <b/>
      <sz val="11"/>
      <color rgb="FF000000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7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3" fontId="12" fillId="2" borderId="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15" fontId="2" fillId="2" borderId="7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5" fontId="2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3" fontId="12" fillId="2" borderId="7" xfId="0" applyNumberFormat="1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vertical="center" wrapText="1"/>
    </xf>
    <xf numFmtId="0" fontId="17" fillId="2" borderId="8" xfId="0" applyFont="1" applyFill="1" applyBorder="1" applyAlignment="1">
      <alignment vertical="center" wrapText="1"/>
    </xf>
    <xf numFmtId="15" fontId="2" fillId="2" borderId="7" xfId="0" applyNumberFormat="1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3" fontId="18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0" xfId="0" applyFont="1"/>
    <xf numFmtId="0" fontId="1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3" fontId="16" fillId="2" borderId="7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vertical="center" wrapText="1"/>
    </xf>
    <xf numFmtId="0" fontId="22" fillId="0" borderId="0" xfId="0" applyFont="1" applyAlignment="1">
      <alignment vertical="center"/>
    </xf>
    <xf numFmtId="164" fontId="0" fillId="0" borderId="0" xfId="1" applyNumberFormat="1" applyFont="1"/>
    <xf numFmtId="165" fontId="26" fillId="0" borderId="16" xfId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164" fontId="0" fillId="0" borderId="0" xfId="1" applyNumberFormat="1" applyFont="1" applyFill="1"/>
    <xf numFmtId="164" fontId="2" fillId="0" borderId="1" xfId="1" applyNumberFormat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164" fontId="29" fillId="0" borderId="1" xfId="1" applyNumberFormat="1" applyFont="1" applyFill="1" applyBorder="1" applyAlignment="1">
      <alignment horizontal="center" vertical="center" wrapText="1"/>
    </xf>
    <xf numFmtId="14" fontId="2" fillId="0" borderId="1" xfId="1" quotePrefix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left" vertical="center" wrapText="1"/>
    </xf>
    <xf numFmtId="164" fontId="28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top" wrapText="1"/>
    </xf>
    <xf numFmtId="164" fontId="28" fillId="0" borderId="1" xfId="1" applyNumberFormat="1" applyFont="1" applyFill="1" applyBorder="1" applyAlignment="1">
      <alignment horizontal="left" vertical="center" wrapText="1"/>
    </xf>
    <xf numFmtId="164" fontId="28" fillId="0" borderId="1" xfId="1" applyNumberFormat="1" applyFont="1" applyFill="1" applyBorder="1" applyAlignment="1">
      <alignment vertical="center" wrapText="1"/>
    </xf>
    <xf numFmtId="14" fontId="19" fillId="0" borderId="0" xfId="1" applyNumberFormat="1" applyFont="1" applyFill="1" applyAlignment="1">
      <alignment vertical="center"/>
    </xf>
    <xf numFmtId="164" fontId="19" fillId="0" borderId="0" xfId="1" applyNumberFormat="1" applyFont="1" applyFill="1" applyAlignment="1">
      <alignment vertical="center"/>
    </xf>
    <xf numFmtId="164" fontId="9" fillId="0" borderId="0" xfId="1" applyNumberFormat="1" applyFont="1" applyFill="1"/>
    <xf numFmtId="14" fontId="9" fillId="0" borderId="0" xfId="1" applyNumberFormat="1" applyFont="1" applyFill="1"/>
    <xf numFmtId="14" fontId="30" fillId="0" borderId="0" xfId="1" applyNumberFormat="1" applyFont="1" applyFill="1" applyAlignment="1">
      <alignment vertical="center"/>
    </xf>
    <xf numFmtId="14" fontId="23" fillId="0" borderId="0" xfId="1" applyNumberFormat="1" applyFont="1" applyFill="1" applyAlignment="1">
      <alignment vertical="center"/>
    </xf>
    <xf numFmtId="164" fontId="24" fillId="0" borderId="0" xfId="1" applyNumberFormat="1" applyFont="1" applyFill="1" applyAlignment="1">
      <alignment vertical="center"/>
    </xf>
    <xf numFmtId="164" fontId="9" fillId="0" borderId="0" xfId="1" applyNumberFormat="1" applyFont="1" applyFill="1" applyAlignment="1">
      <alignment vertical="center"/>
    </xf>
    <xf numFmtId="164" fontId="25" fillId="0" borderId="0" xfId="1" applyNumberFormat="1" applyFont="1" applyFill="1" applyAlignment="1">
      <alignment vertical="center"/>
    </xf>
    <xf numFmtId="164" fontId="13" fillId="0" borderId="1" xfId="1" applyNumberFormat="1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  <xf numFmtId="164" fontId="29" fillId="0" borderId="1" xfId="1" applyNumberFormat="1" applyFont="1" applyFill="1" applyBorder="1" applyAlignment="1">
      <alignment vertical="center" wrapText="1"/>
    </xf>
    <xf numFmtId="164" fontId="16" fillId="0" borderId="1" xfId="1" applyNumberFormat="1" applyFont="1" applyFill="1" applyBorder="1" applyAlignment="1">
      <alignment horizontal="center" vertical="center" wrapText="1"/>
    </xf>
    <xf numFmtId="14" fontId="13" fillId="0" borderId="1" xfId="1" applyNumberFormat="1" applyFont="1" applyFill="1" applyBorder="1" applyAlignment="1">
      <alignment horizontal="center" vertical="center" wrapText="1"/>
    </xf>
    <xf numFmtId="164" fontId="2" fillId="0" borderId="10" xfId="1" applyNumberFormat="1" applyFont="1" applyFill="1" applyBorder="1" applyAlignment="1">
      <alignment horizontal="center" vertical="top" wrapText="1"/>
    </xf>
    <xf numFmtId="164" fontId="3" fillId="0" borderId="0" xfId="1" applyNumberFormat="1" applyFont="1" applyFill="1" applyBorder="1" applyAlignment="1">
      <alignment horizontal="center" vertical="center" wrapText="1"/>
    </xf>
    <xf numFmtId="14" fontId="2" fillId="0" borderId="0" xfId="1" applyNumberFormat="1" applyFont="1" applyFill="1" applyBorder="1" applyAlignment="1">
      <alignment horizontal="center" vertical="top" wrapText="1"/>
    </xf>
    <xf numFmtId="41" fontId="0" fillId="0" borderId="0" xfId="3" applyFont="1" applyFill="1"/>
    <xf numFmtId="14" fontId="0" fillId="0" borderId="0" xfId="1" applyNumberFormat="1" applyFont="1" applyFill="1"/>
    <xf numFmtId="164" fontId="12" fillId="4" borderId="1" xfId="1" applyNumberFormat="1" applyFont="1" applyFill="1" applyBorder="1" applyAlignment="1">
      <alignment horizontal="center" vertical="center" wrapText="1"/>
    </xf>
    <xf numFmtId="3" fontId="32" fillId="5" borderId="17" xfId="0" applyNumberFormat="1" applyFont="1" applyFill="1" applyBorder="1" applyAlignment="1">
      <alignment horizontal="center" vertical="center" wrapText="1"/>
    </xf>
    <xf numFmtId="3" fontId="32" fillId="0" borderId="0" xfId="0" applyNumberFormat="1" applyFont="1"/>
    <xf numFmtId="10" fontId="0" fillId="0" borderId="0" xfId="4" applyNumberFormat="1" applyFont="1"/>
    <xf numFmtId="14" fontId="2" fillId="0" borderId="10" xfId="1" applyNumberFormat="1" applyFont="1" applyFill="1" applyBorder="1" applyAlignment="1">
      <alignment horizontal="center" vertical="top" wrapText="1"/>
    </xf>
    <xf numFmtId="164" fontId="2" fillId="0" borderId="1" xfId="1" applyNumberFormat="1" applyFont="1" applyFill="1" applyBorder="1" applyAlignment="1">
      <alignment horizontal="left" vertical="top" wrapText="1"/>
    </xf>
    <xf numFmtId="14" fontId="3" fillId="0" borderId="1" xfId="1" applyNumberFormat="1" applyFont="1" applyFill="1" applyBorder="1" applyAlignment="1">
      <alignment horizontal="center" vertical="top" wrapText="1"/>
    </xf>
    <xf numFmtId="164" fontId="2" fillId="0" borderId="10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41" fontId="0" fillId="0" borderId="0" xfId="0" applyNumberFormat="1"/>
    <xf numFmtId="0" fontId="2" fillId="0" borderId="1" xfId="0" applyFont="1" applyBorder="1" applyAlignment="1">
      <alignment vertical="center" wrapText="1"/>
    </xf>
    <xf numFmtId="14" fontId="0" fillId="0" borderId="0" xfId="0" applyNumberFormat="1"/>
    <xf numFmtId="0" fontId="7" fillId="0" borderId="1" xfId="0" applyFont="1" applyBorder="1" applyAlignment="1">
      <alignment wrapText="1"/>
    </xf>
    <xf numFmtId="0" fontId="33" fillId="0" borderId="1" xfId="0" applyFont="1" applyBorder="1" applyAlignment="1">
      <alignment wrapText="1"/>
    </xf>
    <xf numFmtId="164" fontId="13" fillId="0" borderId="1" xfId="1" applyNumberFormat="1" applyFont="1" applyFill="1" applyBorder="1"/>
    <xf numFmtId="14" fontId="13" fillId="0" borderId="1" xfId="1" applyNumberFormat="1" applyFont="1" applyFill="1" applyBorder="1"/>
    <xf numFmtId="164" fontId="13" fillId="0" borderId="10" xfId="1" applyNumberFormat="1" applyFont="1" applyFill="1" applyBorder="1" applyAlignment="1">
      <alignment vertical="center" wrapText="1"/>
    </xf>
    <xf numFmtId="164" fontId="2" fillId="0" borderId="10" xfId="1" applyNumberFormat="1" applyFont="1" applyFill="1" applyBorder="1" applyAlignment="1">
      <alignment horizontal="left" vertical="top" wrapText="1"/>
    </xf>
    <xf numFmtId="14" fontId="3" fillId="0" borderId="10" xfId="1" applyNumberFormat="1" applyFont="1" applyFill="1" applyBorder="1" applyAlignment="1">
      <alignment horizontal="center" vertical="top" wrapText="1"/>
    </xf>
    <xf numFmtId="164" fontId="29" fillId="0" borderId="10" xfId="1" applyNumberFormat="1" applyFont="1" applyFill="1" applyBorder="1" applyAlignment="1">
      <alignment horizontal="center" vertical="center" wrapText="1"/>
    </xf>
    <xf numFmtId="9" fontId="0" fillId="0" borderId="0" xfId="0" applyNumberFormat="1"/>
    <xf numFmtId="14" fontId="3" fillId="0" borderId="10" xfId="1" applyNumberFormat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vertical="center" wrapText="1"/>
    </xf>
    <xf numFmtId="0" fontId="28" fillId="0" borderId="10" xfId="2" applyFont="1" applyBorder="1" applyAlignment="1">
      <alignment horizontal="center" wrapText="1"/>
    </xf>
    <xf numFmtId="164" fontId="2" fillId="0" borderId="5" xfId="1" applyNumberFormat="1" applyFont="1" applyFill="1" applyBorder="1" applyAlignment="1">
      <alignment vertical="center" wrapText="1"/>
    </xf>
    <xf numFmtId="0" fontId="28" fillId="0" borderId="10" xfId="2" applyFont="1" applyBorder="1" applyAlignment="1">
      <alignment vertical="center" wrapText="1"/>
    </xf>
    <xf numFmtId="164" fontId="2" fillId="0" borderId="6" xfId="1" applyNumberFormat="1" applyFont="1" applyFill="1" applyBorder="1" applyAlignment="1">
      <alignment horizontal="center" vertical="center" wrapText="1"/>
    </xf>
    <xf numFmtId="164" fontId="29" fillId="0" borderId="4" xfId="1" applyNumberFormat="1" applyFont="1" applyFill="1" applyBorder="1" applyAlignment="1">
      <alignment horizontal="center" vertical="center" wrapText="1"/>
    </xf>
    <xf numFmtId="164" fontId="12" fillId="0" borderId="10" xfId="1" applyNumberFormat="1" applyFont="1" applyFill="1" applyBorder="1" applyAlignment="1">
      <alignment horizontal="center" vertical="center" wrapText="1"/>
    </xf>
    <xf numFmtId="164" fontId="2" fillId="0" borderId="10" xfId="1" applyNumberFormat="1" applyFont="1" applyFill="1" applyBorder="1" applyAlignment="1">
      <alignment horizontal="left" vertical="center" wrapText="1"/>
    </xf>
    <xf numFmtId="164" fontId="13" fillId="0" borderId="1" xfId="1" applyNumberFormat="1" applyFont="1" applyFill="1" applyBorder="1" applyAlignment="1">
      <alignment vertical="center"/>
    </xf>
    <xf numFmtId="164" fontId="0" fillId="0" borderId="0" xfId="1" applyNumberFormat="1" applyFont="1" applyFill="1" applyAlignment="1">
      <alignment vertical="center"/>
    </xf>
    <xf numFmtId="164" fontId="0" fillId="0" borderId="0" xfId="0" applyNumberFormat="1" applyAlignment="1">
      <alignment vertical="center"/>
    </xf>
    <xf numFmtId="41" fontId="0" fillId="0" borderId="0" xfId="3" applyFont="1" applyFill="1" applyAlignment="1">
      <alignment vertical="center"/>
    </xf>
    <xf numFmtId="164" fontId="2" fillId="0" borderId="1" xfId="1" applyNumberFormat="1" applyFont="1" applyFill="1" applyBorder="1" applyAlignment="1">
      <alignment horizontal="center" wrapText="1"/>
    </xf>
    <xf numFmtId="41" fontId="0" fillId="0" borderId="0" xfId="3" applyFont="1"/>
    <xf numFmtId="164" fontId="9" fillId="0" borderId="0" xfId="1" applyNumberFormat="1" applyFont="1" applyFill="1" applyAlignment="1"/>
    <xf numFmtId="14" fontId="3" fillId="0" borderId="1" xfId="1" applyNumberFormat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top" wrapText="1"/>
    </xf>
    <xf numFmtId="164" fontId="2" fillId="0" borderId="10" xfId="1" applyNumberFormat="1" applyFont="1" applyFill="1" applyBorder="1" applyAlignment="1">
      <alignment horizontal="center" vertical="center" wrapText="1"/>
    </xf>
    <xf numFmtId="164" fontId="2" fillId="0" borderId="5" xfId="1" applyNumberFormat="1" applyFont="1" applyFill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top" wrapText="1"/>
    </xf>
    <xf numFmtId="164" fontId="2" fillId="0" borderId="12" xfId="1" applyNumberFormat="1" applyFont="1" applyFill="1" applyBorder="1" applyAlignment="1">
      <alignment horizontal="center" vertical="top" wrapText="1"/>
    </xf>
    <xf numFmtId="164" fontId="2" fillId="0" borderId="13" xfId="1" applyNumberFormat="1" applyFont="1" applyFill="1" applyBorder="1" applyAlignment="1">
      <alignment horizontal="center" vertical="top" wrapText="1"/>
    </xf>
    <xf numFmtId="164" fontId="2" fillId="0" borderId="14" xfId="1" applyNumberFormat="1" applyFont="1" applyFill="1" applyBorder="1" applyAlignment="1">
      <alignment horizontal="center" vertical="top" wrapText="1"/>
    </xf>
    <xf numFmtId="164" fontId="2" fillId="0" borderId="9" xfId="1" applyNumberFormat="1" applyFont="1" applyFill="1" applyBorder="1" applyAlignment="1">
      <alignment horizontal="center" vertical="top" wrapText="1"/>
    </xf>
    <xf numFmtId="164" fontId="2" fillId="0" borderId="7" xfId="1" applyNumberFormat="1" applyFont="1" applyFill="1" applyBorder="1" applyAlignment="1">
      <alignment horizontal="center" vertical="top" wrapText="1"/>
    </xf>
    <xf numFmtId="164" fontId="2" fillId="0" borderId="10" xfId="1" applyNumberFormat="1" applyFont="1" applyFill="1" applyBorder="1" applyAlignment="1">
      <alignment horizontal="center" vertical="top" wrapText="1"/>
    </xf>
    <xf numFmtId="164" fontId="2" fillId="0" borderId="6" xfId="1" applyNumberFormat="1" applyFont="1" applyFill="1" applyBorder="1" applyAlignment="1">
      <alignment horizontal="center" vertical="top" wrapText="1"/>
    </xf>
    <xf numFmtId="164" fontId="2" fillId="0" borderId="6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vertical="center" wrapText="1"/>
    </xf>
    <xf numFmtId="14" fontId="2" fillId="0" borderId="10" xfId="1" quotePrefix="1" applyNumberFormat="1" applyFont="1" applyFill="1" applyBorder="1" applyAlignment="1">
      <alignment horizontal="center" vertical="center" wrapText="1"/>
    </xf>
    <xf numFmtId="14" fontId="2" fillId="0" borderId="5" xfId="1" quotePrefix="1" applyNumberFormat="1" applyFont="1" applyFill="1" applyBorder="1" applyAlignment="1">
      <alignment horizontal="center" vertical="center" wrapText="1"/>
    </xf>
    <xf numFmtId="14" fontId="3" fillId="0" borderId="10" xfId="1" applyNumberFormat="1" applyFont="1" applyFill="1" applyBorder="1" applyAlignment="1">
      <alignment horizontal="center" vertical="center" wrapText="1"/>
    </xf>
    <xf numFmtId="14" fontId="3" fillId="0" borderId="5" xfId="1" applyNumberFormat="1" applyFont="1" applyFill="1" applyBorder="1" applyAlignment="1">
      <alignment horizontal="center" vertical="center" wrapText="1"/>
    </xf>
    <xf numFmtId="14" fontId="2" fillId="0" borderId="10" xfId="1" applyNumberFormat="1" applyFont="1" applyFill="1" applyBorder="1" applyAlignment="1">
      <alignment horizontal="center" vertical="top" wrapText="1"/>
    </xf>
    <xf numFmtId="14" fontId="2" fillId="0" borderId="6" xfId="1" applyNumberFormat="1" applyFont="1" applyFill="1" applyBorder="1" applyAlignment="1">
      <alignment horizontal="center" vertical="top" wrapText="1"/>
    </xf>
    <xf numFmtId="14" fontId="3" fillId="0" borderId="6" xfId="1" applyNumberFormat="1" applyFont="1" applyFill="1" applyBorder="1" applyAlignment="1">
      <alignment horizontal="center" vertical="center" wrapText="1"/>
    </xf>
    <xf numFmtId="14" fontId="2" fillId="0" borderId="1" xfId="1" quotePrefix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 vertical="center" wrapText="1"/>
    </xf>
    <xf numFmtId="164" fontId="2" fillId="0" borderId="15" xfId="1" applyNumberFormat="1" applyFont="1" applyFill="1" applyBorder="1" applyAlignment="1">
      <alignment horizontal="center" vertical="center" wrapText="1"/>
    </xf>
    <xf numFmtId="164" fontId="28" fillId="0" borderId="10" xfId="1" applyNumberFormat="1" applyFont="1" applyFill="1" applyBorder="1" applyAlignment="1">
      <alignment horizontal="center" vertical="center" wrapText="1"/>
    </xf>
    <xf numFmtId="164" fontId="28" fillId="0" borderId="5" xfId="1" applyNumberFormat="1" applyFont="1" applyFill="1" applyBorder="1" applyAlignment="1">
      <alignment horizontal="center" vertical="center" wrapText="1"/>
    </xf>
    <xf numFmtId="14" fontId="19" fillId="0" borderId="0" xfId="1" applyNumberFormat="1" applyFont="1" applyFill="1" applyAlignment="1">
      <alignment vertical="center"/>
    </xf>
    <xf numFmtId="164" fontId="3" fillId="0" borderId="9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top" wrapText="1"/>
    </xf>
    <xf numFmtId="14" fontId="2" fillId="0" borderId="1" xfId="1" applyNumberFormat="1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6" fillId="0" borderId="1" xfId="1" applyNumberFormat="1" applyFont="1" applyFill="1" applyBorder="1" applyAlignment="1">
      <alignment horizontal="center" vertical="center" wrapText="1"/>
    </xf>
    <xf numFmtId="164" fontId="28" fillId="0" borderId="1" xfId="1" applyNumberFormat="1" applyFont="1" applyFill="1" applyBorder="1" applyAlignment="1">
      <alignment vertical="center" wrapText="1"/>
    </xf>
    <xf numFmtId="164" fontId="29" fillId="0" borderId="1" xfId="1" applyNumberFormat="1" applyFont="1" applyFill="1" applyBorder="1" applyAlignment="1">
      <alignment horizontal="center" vertical="center" wrapText="1"/>
    </xf>
    <xf numFmtId="164" fontId="28" fillId="0" borderId="1" xfId="1" applyNumberFormat="1" applyFont="1" applyFill="1" applyBorder="1" applyAlignment="1">
      <alignment vertical="top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5" fontId="2" fillId="2" borderId="10" xfId="0" applyNumberFormat="1" applyFont="1" applyFill="1" applyBorder="1" applyAlignment="1">
      <alignment horizontal="center" vertical="center" wrapText="1"/>
    </xf>
    <xf numFmtId="15" fontId="2" fillId="2" borderId="5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12" fillId="2" borderId="10" xfId="0" applyNumberFormat="1" applyFont="1" applyFill="1" applyBorder="1" applyAlignment="1">
      <alignment horizontal="center" vertical="center" wrapText="1"/>
    </xf>
    <xf numFmtId="3" fontId="12" fillId="2" borderId="5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vertical="center" wrapText="1"/>
    </xf>
    <xf numFmtId="0" fontId="20" fillId="2" borderId="5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3" fontId="12" fillId="2" borderId="4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3" fontId="12" fillId="2" borderId="10" xfId="0" applyNumberFormat="1" applyFont="1" applyFill="1" applyBorder="1" applyAlignment="1">
      <alignment vertical="center" wrapText="1"/>
    </xf>
    <xf numFmtId="3" fontId="12" fillId="2" borderId="5" xfId="0" applyNumberFormat="1" applyFont="1" applyFill="1" applyBorder="1" applyAlignment="1">
      <alignment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vertical="center"/>
    </xf>
  </cellXfs>
  <cellStyles count="5">
    <cellStyle name="Milliers" xfId="1" builtinId="3"/>
    <cellStyle name="Milliers [0]" xfId="3" builtinId="6"/>
    <cellStyle name="Normal" xfId="0" builtinId="0"/>
    <cellStyle name="Normal 2" xfId="2" xr:uid="{00000000-0005-0000-0000-000003000000}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178593</xdr:colOff>
      <xdr:row>96</xdr:row>
      <xdr:rowOff>157161</xdr:rowOff>
    </xdr:from>
    <xdr:to>
      <xdr:col>15</xdr:col>
      <xdr:colOff>0</xdr:colOff>
      <xdr:row>103</xdr:row>
      <xdr:rowOff>130968</xdr:rowOff>
    </xdr:to>
    <xdr:sp macro="" textlink="">
      <xdr:nvSpPr>
        <xdr:cNvPr id="1031" name="Zone de texte 1">
          <a:extLst>
            <a:ext uri="{FF2B5EF4-FFF2-40B4-BE49-F238E27FC236}">
              <a16:creationId xmlns:a16="http://schemas.microsoft.com/office/drawing/2014/main" id="{F882533B-0CDF-863B-D704-E5CC34673467}"/>
            </a:ext>
          </a:extLst>
        </xdr:cNvPr>
        <xdr:cNvSpPr txBox="1">
          <a:spLocks noChangeArrowheads="1"/>
        </xdr:cNvSpPr>
      </xdr:nvSpPr>
      <xdr:spPr bwMode="auto">
        <a:xfrm>
          <a:off x="7834312" y="56568974"/>
          <a:ext cx="3119438" cy="130730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Le Directeur Général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fr-FR" sz="16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Daouda BILGO</a:t>
          </a:r>
          <a:endParaRPr lang="fr-FR" sz="1100" b="0" i="0" u="sng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Chevalier de l’Ordre du Mérite des Transports, des Infrastructures, de l’Urbanisme et de l’Habitat</a:t>
          </a:r>
          <a:r>
            <a:rPr lang="fr-FR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 </a:t>
          </a:r>
        </a:p>
      </xdr:txBody>
    </xdr:sp>
    <xdr:clientData/>
  </xdr:twoCellAnchor>
  <xdr:twoCellAnchor>
    <xdr:from>
      <xdr:col>3</xdr:col>
      <xdr:colOff>214313</xdr:colOff>
      <xdr:row>7</xdr:row>
      <xdr:rowOff>127796</xdr:rowOff>
    </xdr:from>
    <xdr:to>
      <xdr:col>12</xdr:col>
      <xdr:colOff>690562</xdr:colOff>
      <xdr:row>13</xdr:row>
      <xdr:rowOff>93133</xdr:rowOff>
    </xdr:to>
    <xdr:sp macro="" textlink="">
      <xdr:nvSpPr>
        <xdr:cNvPr id="1032" name="Rectangle 2">
          <a:extLst>
            <a:ext uri="{FF2B5EF4-FFF2-40B4-BE49-F238E27FC236}">
              <a16:creationId xmlns:a16="http://schemas.microsoft.com/office/drawing/2014/main" id="{7B1E0DFF-7A52-AB4F-34A5-28D18BBB91DD}"/>
            </a:ext>
          </a:extLst>
        </xdr:cNvPr>
        <xdr:cNvSpPr>
          <a:spLocks noChangeArrowheads="1"/>
        </xdr:cNvSpPr>
      </xdr:nvSpPr>
      <xdr:spPr bwMode="auto">
        <a:xfrm>
          <a:off x="2060046" y="1431663"/>
          <a:ext cx="7918449" cy="1082937"/>
        </a:xfrm>
        <a:prstGeom prst="rect">
          <a:avLst/>
        </a:prstGeom>
        <a:solidFill>
          <a:srgbClr val="FFFFFF"/>
        </a:solidFill>
        <a:ln w="76200" cmpd="tri">
          <a:solidFill>
            <a:srgbClr val="000000"/>
          </a:solidFill>
          <a:miter lim="800000"/>
          <a:headEnd/>
          <a:tailEnd/>
        </a:ln>
        <a:effectLst>
          <a:outerShdw dist="107763" dir="13500000" algn="ctr" rotWithShape="0">
            <a:srgbClr val="808080">
              <a:alpha val="50000"/>
            </a:srgbClr>
          </a:outerShdw>
        </a:effectLst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2000" b="1" i="0" u="none" strike="noStrike" baseline="0">
              <a:solidFill>
                <a:srgbClr val="333333"/>
              </a:solidFill>
              <a:latin typeface="Broadway"/>
            </a:rPr>
            <a:t>PLAN DE PASSATION DES MARCHES REVISE DE L’ECOLE NATIONALE DES TRAVAUX PUBLICS </a:t>
          </a:r>
          <a:r>
            <a:rPr kumimoji="0" lang="fr-FR" sz="2200" b="1" i="0" u="none" strike="noStrike" kern="0" cap="none" spc="0" normalizeH="0" baseline="0" noProof="0">
              <a:ln>
                <a:noFill/>
              </a:ln>
              <a:solidFill>
                <a:srgbClr val="333333"/>
              </a:solidFill>
              <a:effectLst/>
              <a:uLnTx/>
              <a:uFillTx/>
              <a:latin typeface="Broadway"/>
              <a:ea typeface="+mn-ea"/>
              <a:cs typeface="+mn-cs"/>
            </a:rPr>
            <a:t>BUDGET 2026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</xdr:txBody>
    </xdr:sp>
    <xdr:clientData/>
  </xdr:twoCellAnchor>
  <xdr:twoCellAnchor>
    <xdr:from>
      <xdr:col>6</xdr:col>
      <xdr:colOff>219869</xdr:colOff>
      <xdr:row>0</xdr:row>
      <xdr:rowOff>13493</xdr:rowOff>
    </xdr:from>
    <xdr:to>
      <xdr:col>7</xdr:col>
      <xdr:colOff>453761</xdr:colOff>
      <xdr:row>6</xdr:row>
      <xdr:rowOff>32543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8EBFDA0-B33F-6289-454F-BA2C730FA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0463" y="584993"/>
          <a:ext cx="1686454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323850</xdr:colOff>
      <xdr:row>83</xdr:row>
      <xdr:rowOff>133350</xdr:rowOff>
    </xdr:from>
    <xdr:to>
      <xdr:col>14</xdr:col>
      <xdr:colOff>95250</xdr:colOff>
      <xdr:row>90</xdr:row>
      <xdr:rowOff>142875</xdr:rowOff>
    </xdr:to>
    <xdr:sp macro="" textlink="">
      <xdr:nvSpPr>
        <xdr:cNvPr id="3076" name="Zone de texte 1">
          <a:extLst>
            <a:ext uri="{FF2B5EF4-FFF2-40B4-BE49-F238E27FC236}">
              <a16:creationId xmlns:a16="http://schemas.microsoft.com/office/drawing/2014/main" id="{D88F57DF-A79E-26AA-FFEB-7CD86C189AB0}"/>
            </a:ext>
          </a:extLst>
        </xdr:cNvPr>
        <xdr:cNvSpPr txBox="1">
          <a:spLocks noChangeArrowheads="1"/>
        </xdr:cNvSpPr>
      </xdr:nvSpPr>
      <xdr:spPr bwMode="auto">
        <a:xfrm>
          <a:off x="7943850" y="42510075"/>
          <a:ext cx="2819400" cy="1343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Le Directeur Général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6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Daouda BILGO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Chevalier de l’Ordre de Mérite des Transport, des Infrastructures, de l’Urbanisme et de l’Habitat</a:t>
          </a:r>
          <a:r>
            <a:rPr lang="fr-FR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 </a:t>
          </a:r>
        </a:p>
      </xdr:txBody>
    </xdr:sp>
    <xdr:clientData/>
  </xdr:twoCellAnchor>
  <xdr:twoCellAnchor>
    <xdr:from>
      <xdr:col>4</xdr:col>
      <xdr:colOff>685800</xdr:colOff>
      <xdr:row>10</xdr:row>
      <xdr:rowOff>104775</xdr:rowOff>
    </xdr:from>
    <xdr:to>
      <xdr:col>10</xdr:col>
      <xdr:colOff>666750</xdr:colOff>
      <xdr:row>18</xdr:row>
      <xdr:rowOff>38100</xdr:rowOff>
    </xdr:to>
    <xdr:sp macro="" textlink="">
      <xdr:nvSpPr>
        <xdr:cNvPr id="3077" name="Rectangle 2">
          <a:extLst>
            <a:ext uri="{FF2B5EF4-FFF2-40B4-BE49-F238E27FC236}">
              <a16:creationId xmlns:a16="http://schemas.microsoft.com/office/drawing/2014/main" id="{3673AC04-91C7-9B40-7BEB-3D25EE1F7C13}"/>
            </a:ext>
          </a:extLst>
        </xdr:cNvPr>
        <xdr:cNvSpPr>
          <a:spLocks noChangeArrowheads="1"/>
        </xdr:cNvSpPr>
      </xdr:nvSpPr>
      <xdr:spPr bwMode="auto">
        <a:xfrm>
          <a:off x="3733800" y="2009775"/>
          <a:ext cx="4552950" cy="1476375"/>
        </a:xfrm>
        <a:prstGeom prst="rect">
          <a:avLst/>
        </a:prstGeom>
        <a:solidFill>
          <a:srgbClr val="FFFFFF"/>
        </a:solidFill>
        <a:ln w="76200" cmpd="tri">
          <a:solidFill>
            <a:srgbClr val="000000"/>
          </a:solidFill>
          <a:miter lim="800000"/>
          <a:headEnd/>
          <a:tailEnd/>
        </a:ln>
        <a:effectLst>
          <a:outerShdw dist="107763" dir="13500000" algn="ctr" rotWithShape="0">
            <a:srgbClr val="808080">
              <a:alpha val="50000"/>
            </a:srgbClr>
          </a:outerShdw>
        </a:effec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200" b="1" i="0" u="none" strike="noStrike" baseline="0">
              <a:solidFill>
                <a:srgbClr val="333333"/>
              </a:solidFill>
              <a:latin typeface="Broadway"/>
            </a:rPr>
            <a:t> 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2000" b="1" i="0" u="none" strike="noStrike" baseline="0">
              <a:solidFill>
                <a:srgbClr val="333333"/>
              </a:solidFill>
              <a:latin typeface="Broadway"/>
            </a:rPr>
            <a:t>PROJET DE PLAN DE PASSATION DES MARCHES DE L’ENTP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2200" b="1" i="0" u="none" strike="noStrike" baseline="0">
              <a:solidFill>
                <a:srgbClr val="333333"/>
              </a:solidFill>
              <a:latin typeface="Broadway"/>
            </a:rPr>
            <a:t>BUDGET 2024</a:t>
          </a:r>
        </a:p>
      </xdr:txBody>
    </xdr:sp>
    <xdr:clientData/>
  </xdr:twoCellAnchor>
  <xdr:twoCellAnchor>
    <xdr:from>
      <xdr:col>6</xdr:col>
      <xdr:colOff>742950</xdr:colOff>
      <xdr:row>0</xdr:row>
      <xdr:rowOff>133350</xdr:rowOff>
    </xdr:from>
    <xdr:to>
      <xdr:col>8</xdr:col>
      <xdr:colOff>447675</xdr:colOff>
      <xdr:row>6</xdr:row>
      <xdr:rowOff>152400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58BAAEEF-24C3-3EDF-93BD-BDCDDB593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133350"/>
          <a:ext cx="1228725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PPM%20reactualiser/PPM%20%20corriger%20EXEL%20r&#233;vis&#233;%20pour%20CA%20extra%2016%2008%202024.xlsx" TargetMode="External"/><Relationship Id="rId2" Type="http://schemas.openxmlformats.org/officeDocument/2006/relationships/externalLinkPath" Target="file:///C:\Users\HP\Desktop\PPM%20reactualiser\PPM%20%20corriger%20EXEL%20r&#233;vis&#233;%20pour%20CA%20extra%2016%2008%202024.xlsx" TargetMode="External"/><Relationship Id="rId1" Type="http://schemas.openxmlformats.org/officeDocument/2006/relationships/externalLinkPath" Target="/Users/HP/Desktop/PPM%20reactualiser/PPM%20%20corriger%20EXEL%20r&#233;vis&#233;%20pour%20CA%20extra%2016%2008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pm"/>
      <sheetName val="Feuil2"/>
      <sheetName val="Feuil3"/>
    </sheetNames>
    <sheetDataSet>
      <sheetData sheetId="0">
        <row r="73">
          <cell r="I73" t="str">
            <v>Recrutement d’un consultant pour la  réalisation d'une étude technique et d'ingénieurie pour les travaux d'extension du laboratoire à somgandé</v>
          </cell>
          <cell r="J73" t="str">
            <v>Consultation de consultant</v>
          </cell>
        </row>
        <row r="74">
          <cell r="J74" t="str">
            <v>consulation de consultants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2"/>
  <sheetViews>
    <sheetView tabSelected="1" topLeftCell="A90" zoomScale="120" zoomScaleNormal="120" workbookViewId="0">
      <selection sqref="A1:O104"/>
    </sheetView>
  </sheetViews>
  <sheetFormatPr baseColWidth="10" defaultRowHeight="14.4" x14ac:dyDescent="0.3"/>
  <cols>
    <col min="1" max="1" width="5" customWidth="1"/>
    <col min="2" max="2" width="7" customWidth="1"/>
    <col min="3" max="3" width="10.44140625" customWidth="1"/>
    <col min="4" max="4" width="15.44140625" customWidth="1"/>
    <col min="5" max="5" width="0.109375" hidden="1" customWidth="1"/>
    <col min="6" max="6" width="21.6640625" customWidth="1"/>
    <col min="7" max="7" width="12.5546875" style="1" customWidth="1"/>
    <col min="8" max="8" width="11" style="1" customWidth="1"/>
    <col min="9" max="9" width="11" customWidth="1"/>
    <col min="10" max="10" width="10.6640625" style="104" customWidth="1"/>
    <col min="11" max="11" width="10" style="104" customWidth="1"/>
    <col min="12" max="12" width="11.88671875" style="104" customWidth="1"/>
    <col min="13" max="13" width="11.5546875" style="104" bestFit="1" customWidth="1"/>
    <col min="14" max="14" width="11" style="104" customWidth="1"/>
    <col min="15" max="15" width="9.109375" style="104" customWidth="1"/>
    <col min="16" max="16" width="5.44140625" style="104" customWidth="1"/>
  </cols>
  <sheetData>
    <row r="1" spans="1:16" x14ac:dyDescent="0.3">
      <c r="A1" s="74" t="s">
        <v>327</v>
      </c>
      <c r="B1" s="74"/>
      <c r="C1" s="74"/>
      <c r="D1" s="74"/>
      <c r="E1" s="75"/>
      <c r="F1" s="75"/>
      <c r="G1" s="80"/>
      <c r="H1" s="80"/>
      <c r="I1" s="75"/>
      <c r="J1" s="76"/>
      <c r="K1" s="76"/>
      <c r="L1" s="73" t="s">
        <v>209</v>
      </c>
      <c r="M1" s="77"/>
      <c r="N1" s="73"/>
      <c r="O1" s="73"/>
      <c r="P1" s="73"/>
    </row>
    <row r="2" spans="1:16" x14ac:dyDescent="0.3">
      <c r="A2" s="74" t="s">
        <v>215</v>
      </c>
      <c r="B2" s="75"/>
      <c r="C2" s="75"/>
      <c r="D2" s="75"/>
      <c r="E2" s="75"/>
      <c r="F2" s="75"/>
      <c r="G2" s="80"/>
      <c r="H2" s="80"/>
      <c r="I2" s="75"/>
      <c r="J2" s="78" t="s">
        <v>272</v>
      </c>
      <c r="K2" s="76"/>
      <c r="L2" s="76"/>
      <c r="M2" s="76"/>
      <c r="N2" s="76"/>
      <c r="O2" s="76"/>
      <c r="P2" s="76"/>
    </row>
    <row r="3" spans="1:16" ht="3.6" customHeight="1" x14ac:dyDescent="0.3">
      <c r="A3" s="74" t="s">
        <v>207</v>
      </c>
      <c r="B3" s="75"/>
      <c r="C3" s="75"/>
      <c r="D3" s="75"/>
      <c r="E3" s="75"/>
      <c r="F3" s="75"/>
      <c r="G3" s="80"/>
      <c r="H3" s="80"/>
      <c r="I3" s="75"/>
      <c r="J3" s="76"/>
      <c r="K3" s="76"/>
      <c r="L3" s="76"/>
      <c r="M3" s="73" t="s">
        <v>5</v>
      </c>
      <c r="N3" s="76"/>
      <c r="O3" s="76"/>
      <c r="P3" s="76"/>
    </row>
    <row r="4" spans="1:16" x14ac:dyDescent="0.3">
      <c r="A4" s="74" t="s">
        <v>6</v>
      </c>
      <c r="B4" s="129"/>
      <c r="C4" s="129"/>
      <c r="D4" s="129"/>
      <c r="E4" s="129"/>
      <c r="F4" s="129"/>
      <c r="G4" s="80"/>
      <c r="H4" s="80"/>
      <c r="I4" s="75"/>
      <c r="J4" s="76"/>
      <c r="K4" s="76"/>
      <c r="L4" s="76"/>
      <c r="M4" s="76"/>
      <c r="N4" s="76"/>
      <c r="O4" s="76"/>
      <c r="P4" s="76"/>
    </row>
    <row r="5" spans="1:16" x14ac:dyDescent="0.3">
      <c r="A5" s="74" t="s">
        <v>207</v>
      </c>
      <c r="B5" s="75"/>
      <c r="C5" s="75"/>
      <c r="D5" s="75"/>
      <c r="E5" s="75"/>
      <c r="F5" s="75"/>
      <c r="G5" s="80"/>
      <c r="H5" s="80"/>
      <c r="I5" s="75"/>
      <c r="J5" s="76"/>
      <c r="K5" s="76"/>
      <c r="L5" s="76"/>
      <c r="M5" s="158" t="s">
        <v>329</v>
      </c>
      <c r="N5" s="158"/>
      <c r="O5" s="158"/>
      <c r="P5" s="73"/>
    </row>
    <row r="6" spans="1:16" x14ac:dyDescent="0.3">
      <c r="A6" s="74" t="s">
        <v>9</v>
      </c>
      <c r="B6" s="75"/>
      <c r="C6" s="75"/>
      <c r="D6" s="75"/>
      <c r="E6" s="75"/>
      <c r="F6" s="75"/>
      <c r="G6" s="80"/>
      <c r="H6" s="80"/>
      <c r="I6" s="75"/>
      <c r="J6" s="76"/>
      <c r="K6" s="76"/>
      <c r="L6" s="76"/>
      <c r="M6" s="76"/>
      <c r="N6" s="76"/>
      <c r="O6" s="76"/>
      <c r="P6" s="76"/>
    </row>
    <row r="7" spans="1:16" x14ac:dyDescent="0.3">
      <c r="A7" s="74" t="s">
        <v>10</v>
      </c>
      <c r="B7" s="75"/>
      <c r="C7" s="75"/>
      <c r="D7" s="75"/>
      <c r="E7" s="75"/>
      <c r="F7" s="75"/>
      <c r="G7" s="80"/>
      <c r="H7" s="80"/>
      <c r="I7" s="75"/>
      <c r="J7" s="76"/>
      <c r="K7" s="76"/>
      <c r="L7" s="76"/>
      <c r="M7" s="76"/>
      <c r="N7" s="76"/>
      <c r="O7" s="76"/>
      <c r="P7" s="76"/>
    </row>
    <row r="8" spans="1:16" x14ac:dyDescent="0.3">
      <c r="A8" s="74" t="s">
        <v>208</v>
      </c>
      <c r="B8" s="75"/>
      <c r="C8" s="75"/>
      <c r="D8" s="75"/>
      <c r="E8" s="75"/>
      <c r="F8" s="75"/>
      <c r="G8" s="80"/>
      <c r="H8" s="80"/>
      <c r="I8" s="75"/>
      <c r="J8" s="76"/>
      <c r="K8" s="76"/>
      <c r="L8" s="76"/>
      <c r="M8" s="76"/>
      <c r="N8" s="76"/>
      <c r="O8" s="76"/>
      <c r="P8" s="76"/>
    </row>
    <row r="9" spans="1:16" x14ac:dyDescent="0.3">
      <c r="A9" s="79"/>
      <c r="B9" s="75"/>
      <c r="C9" s="75"/>
      <c r="D9" s="75"/>
      <c r="E9" s="75"/>
      <c r="F9" s="75"/>
      <c r="G9" s="80"/>
      <c r="H9" s="80"/>
      <c r="I9" s="75"/>
      <c r="J9" s="76"/>
      <c r="K9" s="76"/>
      <c r="L9" s="76"/>
      <c r="M9" s="76"/>
      <c r="N9" s="76"/>
      <c r="O9" s="76"/>
      <c r="P9" s="76"/>
    </row>
    <row r="10" spans="1:16" x14ac:dyDescent="0.3">
      <c r="A10" s="80"/>
      <c r="B10" s="75"/>
      <c r="C10" s="75"/>
      <c r="D10" s="75"/>
      <c r="E10" s="75"/>
      <c r="F10" s="75"/>
      <c r="G10" s="80"/>
      <c r="H10" s="80"/>
      <c r="I10" s="75"/>
      <c r="J10" s="76"/>
      <c r="K10" s="76"/>
      <c r="L10" s="76"/>
      <c r="M10" s="76"/>
      <c r="N10" s="76"/>
      <c r="O10" s="76"/>
      <c r="P10" s="76"/>
    </row>
    <row r="11" spans="1:16" x14ac:dyDescent="0.3">
      <c r="A11" s="81"/>
      <c r="B11" s="75"/>
      <c r="C11" s="75"/>
      <c r="D11" s="75"/>
      <c r="E11" s="75"/>
      <c r="F11" s="75"/>
      <c r="G11" s="80"/>
      <c r="H11" s="80"/>
      <c r="I11" s="75"/>
      <c r="J11" s="76"/>
      <c r="K11" s="76"/>
      <c r="L11" s="76"/>
      <c r="M11" s="76"/>
      <c r="N11" s="76"/>
      <c r="O11" s="76"/>
      <c r="P11" s="76"/>
    </row>
    <row r="12" spans="1:16" x14ac:dyDescent="0.3">
      <c r="A12" s="80"/>
      <c r="B12" s="75"/>
      <c r="C12" s="75"/>
      <c r="D12" s="75"/>
      <c r="E12" s="75"/>
      <c r="F12" s="75"/>
      <c r="G12" s="80"/>
      <c r="H12" s="80"/>
      <c r="I12" s="75"/>
      <c r="J12" s="76"/>
      <c r="K12" s="76"/>
      <c r="L12" s="76"/>
      <c r="M12" s="76"/>
      <c r="N12" s="76"/>
      <c r="O12" s="76"/>
      <c r="P12" s="76"/>
    </row>
    <row r="13" spans="1:16" x14ac:dyDescent="0.3">
      <c r="A13" s="80"/>
      <c r="B13" s="75"/>
      <c r="C13" s="75"/>
      <c r="D13" s="75"/>
      <c r="E13" s="75"/>
      <c r="F13" s="75"/>
      <c r="G13" s="80"/>
      <c r="H13" s="80"/>
      <c r="I13" s="75"/>
      <c r="J13" s="76"/>
      <c r="K13" s="76"/>
      <c r="L13" s="76"/>
      <c r="M13" s="76"/>
      <c r="N13" s="76"/>
      <c r="O13" s="76"/>
      <c r="P13" s="76"/>
    </row>
    <row r="14" spans="1:16" x14ac:dyDescent="0.3">
      <c r="A14" s="80"/>
      <c r="B14" s="75"/>
      <c r="C14" s="75"/>
      <c r="D14" s="75"/>
      <c r="E14" s="75"/>
      <c r="F14" s="75"/>
      <c r="G14" s="80"/>
      <c r="H14" s="80"/>
      <c r="I14" s="75"/>
      <c r="J14" s="76"/>
      <c r="K14" s="76"/>
      <c r="L14" s="76"/>
      <c r="M14" s="76"/>
      <c r="N14" s="76"/>
      <c r="O14" s="76"/>
      <c r="P14" s="76"/>
    </row>
    <row r="15" spans="1:16" ht="4.8" customHeight="1" thickBot="1" x14ac:dyDescent="0.35">
      <c r="A15" s="159"/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89"/>
    </row>
    <row r="16" spans="1:16" ht="48.6" customHeight="1" thickBot="1" x14ac:dyDescent="0.35">
      <c r="A16" s="132" t="s">
        <v>12</v>
      </c>
      <c r="B16" s="134" t="s">
        <v>254</v>
      </c>
      <c r="C16" s="135"/>
      <c r="D16" s="136"/>
      <c r="E16" s="160" t="s">
        <v>15</v>
      </c>
      <c r="F16" s="140" t="s">
        <v>275</v>
      </c>
      <c r="G16" s="132" t="s">
        <v>253</v>
      </c>
      <c r="H16" s="152" t="s">
        <v>19</v>
      </c>
      <c r="I16" s="140" t="s">
        <v>276</v>
      </c>
      <c r="J16" s="131" t="s">
        <v>306</v>
      </c>
      <c r="K16" s="131" t="s">
        <v>277</v>
      </c>
      <c r="L16" s="131" t="s">
        <v>278</v>
      </c>
      <c r="M16" s="148" t="s">
        <v>279</v>
      </c>
      <c r="N16" s="148" t="s">
        <v>280</v>
      </c>
      <c r="O16" s="131" t="s">
        <v>282</v>
      </c>
      <c r="P16" s="90"/>
    </row>
    <row r="17" spans="1:17" ht="22.8" hidden="1" customHeight="1" thickBot="1" x14ac:dyDescent="0.35">
      <c r="A17" s="142"/>
      <c r="B17" s="137"/>
      <c r="C17" s="138"/>
      <c r="D17" s="139"/>
      <c r="E17" s="160"/>
      <c r="F17" s="141"/>
      <c r="G17" s="142"/>
      <c r="H17" s="152"/>
      <c r="I17" s="141"/>
      <c r="J17" s="131"/>
      <c r="K17" s="131"/>
      <c r="L17" s="131"/>
      <c r="M17" s="149"/>
      <c r="N17" s="149"/>
      <c r="O17" s="131"/>
      <c r="P17" s="90"/>
    </row>
    <row r="18" spans="1:17" ht="34.799999999999997" customHeight="1" thickBot="1" x14ac:dyDescent="0.35">
      <c r="A18" s="142"/>
      <c r="B18" s="70" t="s">
        <v>29</v>
      </c>
      <c r="C18" s="88" t="s">
        <v>13</v>
      </c>
      <c r="D18" s="88" t="s">
        <v>274</v>
      </c>
      <c r="E18" s="160"/>
      <c r="F18" s="141"/>
      <c r="G18" s="142"/>
      <c r="H18" s="152"/>
      <c r="I18" s="141"/>
      <c r="J18" s="131"/>
      <c r="K18" s="131"/>
      <c r="L18" s="131"/>
      <c r="M18" s="149"/>
      <c r="N18" s="149"/>
      <c r="O18" s="131"/>
      <c r="P18" s="90"/>
    </row>
    <row r="19" spans="1:17" ht="42" customHeight="1" thickBot="1" x14ac:dyDescent="0.35">
      <c r="A19" s="64">
        <v>1</v>
      </c>
      <c r="B19" s="132" t="s">
        <v>307</v>
      </c>
      <c r="C19" s="59" t="s">
        <v>34</v>
      </c>
      <c r="D19" s="65">
        <v>80000000</v>
      </c>
      <c r="E19" s="82"/>
      <c r="F19" s="63" t="s">
        <v>35</v>
      </c>
      <c r="G19" s="63" t="s">
        <v>328</v>
      </c>
      <c r="H19" s="59" t="s">
        <v>36</v>
      </c>
      <c r="I19" s="59" t="s">
        <v>319</v>
      </c>
      <c r="J19" s="67">
        <v>46020</v>
      </c>
      <c r="K19" s="60">
        <v>46027</v>
      </c>
      <c r="L19" s="60" t="s">
        <v>222</v>
      </c>
      <c r="M19" s="67">
        <v>46058</v>
      </c>
      <c r="N19" s="67" t="s">
        <v>232</v>
      </c>
      <c r="O19" s="62">
        <v>46387</v>
      </c>
      <c r="P19" s="90"/>
    </row>
    <row r="20" spans="1:17" ht="60" hidden="1" customHeight="1" thickBot="1" x14ac:dyDescent="0.35">
      <c r="A20" s="64">
        <v>2</v>
      </c>
      <c r="B20" s="142"/>
      <c r="C20" s="63" t="s">
        <v>39</v>
      </c>
      <c r="D20" s="65">
        <v>0</v>
      </c>
      <c r="E20" s="82"/>
      <c r="F20" s="63" t="s">
        <v>41</v>
      </c>
      <c r="G20" s="63" t="s">
        <v>281</v>
      </c>
      <c r="H20" s="59" t="s">
        <v>303</v>
      </c>
      <c r="I20" s="59" t="s">
        <v>319</v>
      </c>
      <c r="J20" s="67">
        <v>46026</v>
      </c>
      <c r="K20" s="60">
        <v>45671</v>
      </c>
      <c r="L20" s="60" t="s">
        <v>222</v>
      </c>
      <c r="M20" s="67">
        <v>46066</v>
      </c>
      <c r="N20" s="67" t="s">
        <v>223</v>
      </c>
      <c r="O20" s="62">
        <v>46093</v>
      </c>
      <c r="P20" s="90"/>
    </row>
    <row r="21" spans="1:17" ht="60" hidden="1" customHeight="1" thickBot="1" x14ac:dyDescent="0.35">
      <c r="A21" s="64">
        <v>3</v>
      </c>
      <c r="B21" s="142"/>
      <c r="C21" s="63" t="s">
        <v>45</v>
      </c>
      <c r="D21" s="65">
        <v>0</v>
      </c>
      <c r="E21" s="82"/>
      <c r="F21" s="63" t="s">
        <v>273</v>
      </c>
      <c r="G21" s="63" t="s">
        <v>281</v>
      </c>
      <c r="H21" s="59" t="s">
        <v>303</v>
      </c>
      <c r="I21" s="59" t="s">
        <v>319</v>
      </c>
      <c r="J21" s="67">
        <v>46183</v>
      </c>
      <c r="K21" s="60">
        <v>46188</v>
      </c>
      <c r="L21" s="60" t="s">
        <v>222</v>
      </c>
      <c r="M21" s="67">
        <v>46217</v>
      </c>
      <c r="N21" s="67" t="s">
        <v>38</v>
      </c>
      <c r="O21" s="62">
        <v>46247</v>
      </c>
      <c r="P21" s="90"/>
    </row>
    <row r="22" spans="1:17" ht="60" customHeight="1" thickBot="1" x14ac:dyDescent="0.35">
      <c r="A22" s="64">
        <v>2</v>
      </c>
      <c r="B22" s="142"/>
      <c r="C22" s="63" t="s">
        <v>47</v>
      </c>
      <c r="D22" s="65">
        <v>4000000</v>
      </c>
      <c r="E22" s="82"/>
      <c r="F22" s="63" t="s">
        <v>49</v>
      </c>
      <c r="G22" s="63" t="s">
        <v>328</v>
      </c>
      <c r="H22" s="59" t="s">
        <v>303</v>
      </c>
      <c r="I22" s="59" t="s">
        <v>319</v>
      </c>
      <c r="J22" s="67">
        <v>46115</v>
      </c>
      <c r="K22" s="60" t="s">
        <v>331</v>
      </c>
      <c r="L22" s="60" t="s">
        <v>222</v>
      </c>
      <c r="M22" s="67">
        <v>46149</v>
      </c>
      <c r="N22" s="67" t="s">
        <v>223</v>
      </c>
      <c r="O22" s="62">
        <v>46179</v>
      </c>
      <c r="P22" s="90"/>
    </row>
    <row r="23" spans="1:17" ht="60" customHeight="1" thickBot="1" x14ac:dyDescent="0.35">
      <c r="A23" s="64">
        <v>3</v>
      </c>
      <c r="B23" s="142"/>
      <c r="C23" s="59" t="s">
        <v>50</v>
      </c>
      <c r="D23" s="65">
        <v>12000000</v>
      </c>
      <c r="E23" s="83"/>
      <c r="F23" s="63" t="s">
        <v>243</v>
      </c>
      <c r="G23" s="63" t="s">
        <v>328</v>
      </c>
      <c r="H23" s="59" t="s">
        <v>212</v>
      </c>
      <c r="I23" s="59" t="s">
        <v>319</v>
      </c>
      <c r="J23" s="67">
        <v>46068</v>
      </c>
      <c r="K23" s="60">
        <v>46078</v>
      </c>
      <c r="L23" s="60" t="s">
        <v>222</v>
      </c>
      <c r="M23" s="67">
        <v>46105</v>
      </c>
      <c r="N23" s="67" t="s">
        <v>226</v>
      </c>
      <c r="O23" s="62">
        <v>46387</v>
      </c>
      <c r="P23" s="90"/>
    </row>
    <row r="24" spans="1:17" ht="84" customHeight="1" thickBot="1" x14ac:dyDescent="0.35">
      <c r="A24" s="64">
        <v>4</v>
      </c>
      <c r="B24" s="142"/>
      <c r="C24" s="63" t="s">
        <v>55</v>
      </c>
      <c r="D24" s="65">
        <v>2000000</v>
      </c>
      <c r="E24" s="65"/>
      <c r="F24" s="105" t="s">
        <v>302</v>
      </c>
      <c r="G24" s="63" t="s">
        <v>328</v>
      </c>
      <c r="H24" s="59" t="s">
        <v>303</v>
      </c>
      <c r="I24" s="59" t="s">
        <v>319</v>
      </c>
      <c r="J24" s="67">
        <v>46132</v>
      </c>
      <c r="K24" s="60">
        <v>46137</v>
      </c>
      <c r="L24" s="60" t="s">
        <v>222</v>
      </c>
      <c r="M24" s="67">
        <v>46166</v>
      </c>
      <c r="N24" s="67" t="s">
        <v>38</v>
      </c>
      <c r="O24" s="62">
        <v>46196</v>
      </c>
      <c r="P24" s="90"/>
    </row>
    <row r="25" spans="1:17" ht="57.9" hidden="1" customHeight="1" thickBot="1" x14ac:dyDescent="0.35">
      <c r="A25" s="64">
        <v>7</v>
      </c>
      <c r="B25" s="142"/>
      <c r="C25" s="63" t="s">
        <v>188</v>
      </c>
      <c r="D25" s="65"/>
      <c r="E25" s="65"/>
      <c r="F25" s="63" t="s">
        <v>271</v>
      </c>
      <c r="G25" s="63"/>
      <c r="H25" s="69" t="s">
        <v>212</v>
      </c>
      <c r="I25" s="59" t="s">
        <v>319</v>
      </c>
      <c r="J25" s="67"/>
      <c r="K25" s="60">
        <v>45833</v>
      </c>
      <c r="L25" s="60" t="s">
        <v>222</v>
      </c>
      <c r="M25" s="67">
        <v>45862</v>
      </c>
      <c r="N25" s="67" t="s">
        <v>245</v>
      </c>
      <c r="O25" s="62"/>
      <c r="P25" s="90"/>
      <c r="Q25" s="101"/>
    </row>
    <row r="26" spans="1:17" ht="57.9" hidden="1" customHeight="1" thickBot="1" x14ac:dyDescent="0.35">
      <c r="A26" s="64">
        <v>8</v>
      </c>
      <c r="B26" s="142"/>
      <c r="C26" s="152" t="s">
        <v>189</v>
      </c>
      <c r="D26" s="66"/>
      <c r="E26" s="66"/>
      <c r="F26" s="106"/>
      <c r="G26" s="234"/>
      <c r="H26" s="59" t="s">
        <v>71</v>
      </c>
      <c r="I26" s="59" t="s">
        <v>319</v>
      </c>
      <c r="J26" s="60"/>
      <c r="K26" s="60"/>
      <c r="L26" s="60"/>
      <c r="M26" s="60"/>
      <c r="N26" s="60"/>
      <c r="O26" s="62"/>
      <c r="P26" s="90"/>
    </row>
    <row r="27" spans="1:17" ht="57.9" customHeight="1" thickBot="1" x14ac:dyDescent="0.35">
      <c r="A27" s="64">
        <v>5</v>
      </c>
      <c r="B27" s="142"/>
      <c r="C27" s="152"/>
      <c r="D27" s="66">
        <v>2900000</v>
      </c>
      <c r="E27" s="66"/>
      <c r="F27" s="68" t="s">
        <v>202</v>
      </c>
      <c r="G27" s="68" t="s">
        <v>298</v>
      </c>
      <c r="H27" s="59" t="s">
        <v>303</v>
      </c>
      <c r="I27" s="59" t="s">
        <v>319</v>
      </c>
      <c r="J27" s="67">
        <v>46152</v>
      </c>
      <c r="K27" s="60">
        <v>46157</v>
      </c>
      <c r="L27" s="60" t="s">
        <v>222</v>
      </c>
      <c r="M27" s="67">
        <v>46187</v>
      </c>
      <c r="N27" s="67" t="s">
        <v>304</v>
      </c>
      <c r="O27" s="62">
        <v>46216</v>
      </c>
      <c r="P27" s="90"/>
    </row>
    <row r="28" spans="1:17" ht="57.9" customHeight="1" thickBot="1" x14ac:dyDescent="0.35">
      <c r="A28" s="64">
        <v>6</v>
      </c>
      <c r="B28" s="142"/>
      <c r="C28" s="152"/>
      <c r="D28" s="66">
        <v>5000000</v>
      </c>
      <c r="E28" s="66"/>
      <c r="F28" s="68" t="s">
        <v>201</v>
      </c>
      <c r="G28" s="68" t="s">
        <v>298</v>
      </c>
      <c r="H28" s="59" t="s">
        <v>303</v>
      </c>
      <c r="I28" s="59" t="s">
        <v>319</v>
      </c>
      <c r="J28" s="67">
        <v>46152</v>
      </c>
      <c r="K28" s="60">
        <v>46157</v>
      </c>
      <c r="L28" s="60" t="s">
        <v>222</v>
      </c>
      <c r="M28" s="67">
        <v>46187</v>
      </c>
      <c r="N28" s="67" t="s">
        <v>304</v>
      </c>
      <c r="O28" s="62">
        <v>46216</v>
      </c>
      <c r="P28" s="90"/>
    </row>
    <row r="29" spans="1:17" ht="57.9" customHeight="1" thickBot="1" x14ac:dyDescent="0.35">
      <c r="A29" s="64">
        <v>7</v>
      </c>
      <c r="B29" s="142"/>
      <c r="C29" s="63" t="s">
        <v>191</v>
      </c>
      <c r="D29" s="65">
        <v>5000000</v>
      </c>
      <c r="E29" s="65"/>
      <c r="F29" s="68" t="s">
        <v>225</v>
      </c>
      <c r="G29" s="63" t="s">
        <v>328</v>
      </c>
      <c r="H29" s="59" t="s">
        <v>303</v>
      </c>
      <c r="I29" s="59" t="s">
        <v>319</v>
      </c>
      <c r="J29" s="60">
        <v>46170</v>
      </c>
      <c r="K29" s="60">
        <v>46178</v>
      </c>
      <c r="L29" s="60" t="s">
        <v>222</v>
      </c>
      <c r="M29" s="60">
        <v>46207</v>
      </c>
      <c r="N29" s="60" t="s">
        <v>246</v>
      </c>
      <c r="O29" s="62">
        <v>46387</v>
      </c>
      <c r="P29" s="90"/>
    </row>
    <row r="30" spans="1:17" ht="57.9" customHeight="1" thickBot="1" x14ac:dyDescent="0.35">
      <c r="A30" s="64">
        <v>8</v>
      </c>
      <c r="B30" s="142"/>
      <c r="C30" s="59" t="s">
        <v>63</v>
      </c>
      <c r="D30" s="82">
        <v>900000</v>
      </c>
      <c r="E30" s="83"/>
      <c r="F30" s="68" t="s">
        <v>283</v>
      </c>
      <c r="G30" s="68" t="s">
        <v>320</v>
      </c>
      <c r="H30" s="59" t="s">
        <v>284</v>
      </c>
      <c r="I30" s="59" t="s">
        <v>319</v>
      </c>
      <c r="J30" s="67" t="s">
        <v>332</v>
      </c>
      <c r="K30" s="60">
        <v>46198</v>
      </c>
      <c r="L30" s="60" t="s">
        <v>222</v>
      </c>
      <c r="M30" s="67">
        <v>46227</v>
      </c>
      <c r="N30" s="67" t="s">
        <v>317</v>
      </c>
      <c r="O30" s="62">
        <v>46387</v>
      </c>
      <c r="P30" s="90"/>
      <c r="Q30" s="91"/>
    </row>
    <row r="31" spans="1:17" ht="39" customHeight="1" thickBot="1" x14ac:dyDescent="0.35">
      <c r="A31" s="64">
        <v>9</v>
      </c>
      <c r="B31" s="142"/>
      <c r="C31" s="143" t="s">
        <v>67</v>
      </c>
      <c r="D31" s="121">
        <v>800000</v>
      </c>
      <c r="E31" s="109"/>
      <c r="F31" s="110" t="s">
        <v>69</v>
      </c>
      <c r="G31" s="122" t="s">
        <v>320</v>
      </c>
      <c r="H31" s="100" t="s">
        <v>36</v>
      </c>
      <c r="I31" s="59" t="s">
        <v>319</v>
      </c>
      <c r="J31" s="97">
        <v>46207</v>
      </c>
      <c r="K31" s="97">
        <v>46212</v>
      </c>
      <c r="L31" s="97" t="s">
        <v>222</v>
      </c>
      <c r="M31" s="97">
        <v>46242</v>
      </c>
      <c r="N31" s="97" t="s">
        <v>234</v>
      </c>
      <c r="O31" s="111">
        <v>46247</v>
      </c>
      <c r="P31" s="90"/>
      <c r="Q31" s="91"/>
    </row>
    <row r="32" spans="1:17" ht="34.799999999999997" customHeight="1" thickBot="1" x14ac:dyDescent="0.35">
      <c r="A32" s="64">
        <v>10</v>
      </c>
      <c r="B32" s="142"/>
      <c r="C32" s="143"/>
      <c r="D32" s="65">
        <v>2000000</v>
      </c>
      <c r="E32" s="83"/>
      <c r="F32" s="98" t="s">
        <v>231</v>
      </c>
      <c r="G32" s="68" t="s">
        <v>320</v>
      </c>
      <c r="H32" s="59" t="s">
        <v>303</v>
      </c>
      <c r="I32" s="59" t="s">
        <v>319</v>
      </c>
      <c r="J32" s="67">
        <v>46164</v>
      </c>
      <c r="K32" s="60">
        <v>46169</v>
      </c>
      <c r="L32" s="60" t="s">
        <v>222</v>
      </c>
      <c r="M32" s="67">
        <v>46199</v>
      </c>
      <c r="N32" s="67" t="s">
        <v>233</v>
      </c>
      <c r="O32" s="99">
        <v>46387</v>
      </c>
      <c r="P32" s="90"/>
      <c r="Q32" s="91"/>
    </row>
    <row r="33" spans="1:16" ht="57.9" hidden="1" customHeight="1" thickBot="1" x14ac:dyDescent="0.35">
      <c r="A33" s="64">
        <v>13</v>
      </c>
      <c r="B33" s="142"/>
      <c r="C33" s="100" t="s">
        <v>192</v>
      </c>
      <c r="D33" s="112">
        <v>0</v>
      </c>
      <c r="E33" s="85"/>
      <c r="F33" s="71" t="s">
        <v>285</v>
      </c>
      <c r="G33" s="71" t="s">
        <v>320</v>
      </c>
      <c r="H33" s="59" t="s">
        <v>303</v>
      </c>
      <c r="I33" s="59" t="s">
        <v>319</v>
      </c>
      <c r="J33" s="67">
        <v>46213</v>
      </c>
      <c r="K33" s="60">
        <v>46218</v>
      </c>
      <c r="L33" s="60" t="s">
        <v>222</v>
      </c>
      <c r="M33" s="67">
        <v>46248</v>
      </c>
      <c r="N33" s="67" t="s">
        <v>38</v>
      </c>
      <c r="O33" s="62">
        <v>46247</v>
      </c>
      <c r="P33" s="90"/>
    </row>
    <row r="34" spans="1:16" ht="46.5" customHeight="1" thickBot="1" x14ac:dyDescent="0.35">
      <c r="A34" s="64">
        <v>11</v>
      </c>
      <c r="B34" s="142"/>
      <c r="C34" s="63" t="s">
        <v>72</v>
      </c>
      <c r="D34" s="65">
        <v>3000000</v>
      </c>
      <c r="E34" s="82"/>
      <c r="F34" s="68" t="s">
        <v>270</v>
      </c>
      <c r="G34" s="68" t="s">
        <v>320</v>
      </c>
      <c r="H34" s="59" t="s">
        <v>303</v>
      </c>
      <c r="I34" s="59" t="s">
        <v>319</v>
      </c>
      <c r="J34" s="67">
        <v>46235</v>
      </c>
      <c r="K34" s="60">
        <v>46240</v>
      </c>
      <c r="L34" s="60" t="s">
        <v>222</v>
      </c>
      <c r="M34" s="67">
        <v>46270</v>
      </c>
      <c r="N34" s="67" t="s">
        <v>238</v>
      </c>
      <c r="O34" s="62">
        <v>46292</v>
      </c>
      <c r="P34" s="90"/>
    </row>
    <row r="35" spans="1:16" ht="46.5" customHeight="1" thickBot="1" x14ac:dyDescent="0.35">
      <c r="A35" s="64">
        <v>12</v>
      </c>
      <c r="B35" s="142"/>
      <c r="C35" s="152" t="s">
        <v>79</v>
      </c>
      <c r="D35" s="65">
        <v>1697000</v>
      </c>
      <c r="E35" s="82"/>
      <c r="F35" s="68" t="s">
        <v>240</v>
      </c>
      <c r="G35" s="68" t="s">
        <v>320</v>
      </c>
      <c r="H35" s="59" t="s">
        <v>216</v>
      </c>
      <c r="I35" s="59" t="s">
        <v>319</v>
      </c>
      <c r="J35" s="67">
        <v>46037</v>
      </c>
      <c r="K35" s="60">
        <v>46042</v>
      </c>
      <c r="L35" s="60" t="s">
        <v>222</v>
      </c>
      <c r="M35" s="67">
        <v>46072</v>
      </c>
      <c r="N35" s="67" t="s">
        <v>261</v>
      </c>
      <c r="O35" s="62">
        <v>46080</v>
      </c>
      <c r="P35" s="90"/>
    </row>
    <row r="36" spans="1:16" ht="57.9" customHeight="1" thickBot="1" x14ac:dyDescent="0.35">
      <c r="A36" s="64">
        <v>13</v>
      </c>
      <c r="B36" s="142"/>
      <c r="C36" s="152"/>
      <c r="D36" s="65">
        <f>19500000-8000000-900000-50000+753000</f>
        <v>11303000</v>
      </c>
      <c r="E36" s="162"/>
      <c r="F36" s="68" t="s">
        <v>286</v>
      </c>
      <c r="G36" s="68" t="s">
        <v>320</v>
      </c>
      <c r="H36" s="152" t="s">
        <v>54</v>
      </c>
      <c r="I36" s="132" t="s">
        <v>319</v>
      </c>
      <c r="J36" s="151" t="s">
        <v>333</v>
      </c>
      <c r="K36" s="161">
        <v>46083</v>
      </c>
      <c r="L36" s="161" t="s">
        <v>222</v>
      </c>
      <c r="M36" s="151">
        <v>46113</v>
      </c>
      <c r="N36" s="144" t="s">
        <v>232</v>
      </c>
      <c r="O36" s="146">
        <v>46387</v>
      </c>
      <c r="P36" s="90"/>
    </row>
    <row r="37" spans="1:16" ht="57.9" customHeight="1" thickBot="1" x14ac:dyDescent="0.35">
      <c r="A37" s="64">
        <v>14</v>
      </c>
      <c r="B37" s="142"/>
      <c r="C37" s="152"/>
      <c r="D37" s="65">
        <f>9000000-2000000</f>
        <v>7000000</v>
      </c>
      <c r="E37" s="162"/>
      <c r="F37" s="68" t="s">
        <v>287</v>
      </c>
      <c r="G37" s="68" t="s">
        <v>320</v>
      </c>
      <c r="H37" s="152"/>
      <c r="I37" s="133"/>
      <c r="J37" s="151"/>
      <c r="K37" s="161"/>
      <c r="L37" s="161"/>
      <c r="M37" s="151"/>
      <c r="N37" s="145"/>
      <c r="O37" s="147"/>
      <c r="P37" s="90"/>
    </row>
    <row r="38" spans="1:16" ht="57.9" customHeight="1" thickBot="1" x14ac:dyDescent="0.35">
      <c r="A38" s="64">
        <v>15</v>
      </c>
      <c r="B38" s="142"/>
      <c r="C38" s="132" t="s">
        <v>84</v>
      </c>
      <c r="D38" s="65">
        <v>1500000</v>
      </c>
      <c r="E38" s="82"/>
      <c r="F38" s="68" t="s">
        <v>227</v>
      </c>
      <c r="G38" s="68" t="s">
        <v>320</v>
      </c>
      <c r="H38" s="59" t="s">
        <v>303</v>
      </c>
      <c r="I38" s="132" t="s">
        <v>319</v>
      </c>
      <c r="J38" s="67" t="s">
        <v>308</v>
      </c>
      <c r="K38" s="60">
        <v>46223</v>
      </c>
      <c r="L38" s="60" t="s">
        <v>222</v>
      </c>
      <c r="M38" s="67">
        <v>46253</v>
      </c>
      <c r="N38" s="67" t="s">
        <v>318</v>
      </c>
      <c r="O38" s="62">
        <v>46239</v>
      </c>
      <c r="P38" s="90"/>
    </row>
    <row r="39" spans="1:16" ht="57.9" customHeight="1" thickBot="1" x14ac:dyDescent="0.35">
      <c r="A39" s="64">
        <v>16</v>
      </c>
      <c r="B39" s="142"/>
      <c r="C39" s="142"/>
      <c r="D39" s="65">
        <v>3000000</v>
      </c>
      <c r="E39" s="82"/>
      <c r="F39" s="68" t="s">
        <v>289</v>
      </c>
      <c r="G39" s="68" t="s">
        <v>320</v>
      </c>
      <c r="H39" s="59" t="s">
        <v>303</v>
      </c>
      <c r="I39" s="133"/>
      <c r="J39" s="67" t="s">
        <v>308</v>
      </c>
      <c r="K39" s="60">
        <v>46223</v>
      </c>
      <c r="L39" s="60" t="s">
        <v>222</v>
      </c>
      <c r="M39" s="67">
        <v>46253</v>
      </c>
      <c r="N39" s="67" t="s">
        <v>226</v>
      </c>
      <c r="O39" s="62">
        <v>46387</v>
      </c>
      <c r="P39" s="90"/>
    </row>
    <row r="40" spans="1:16" ht="57.9" customHeight="1" thickBot="1" x14ac:dyDescent="0.35">
      <c r="A40" s="64">
        <v>17</v>
      </c>
      <c r="B40" s="142"/>
      <c r="C40" s="142"/>
      <c r="D40" s="65">
        <v>2000000</v>
      </c>
      <c r="E40" s="82"/>
      <c r="F40" s="68" t="s">
        <v>288</v>
      </c>
      <c r="G40" s="68" t="s">
        <v>320</v>
      </c>
      <c r="H40" s="59" t="s">
        <v>303</v>
      </c>
      <c r="I40" s="132" t="s">
        <v>319</v>
      </c>
      <c r="J40" s="67" t="s">
        <v>308</v>
      </c>
      <c r="K40" s="60">
        <v>46223</v>
      </c>
      <c r="L40" s="60" t="s">
        <v>222</v>
      </c>
      <c r="M40" s="67">
        <v>46253</v>
      </c>
      <c r="N40" s="67" t="s">
        <v>305</v>
      </c>
      <c r="O40" s="87">
        <v>46260</v>
      </c>
      <c r="P40" s="90"/>
    </row>
    <row r="41" spans="1:16" ht="57.9" customHeight="1" thickBot="1" x14ac:dyDescent="0.35">
      <c r="A41" s="64">
        <v>18</v>
      </c>
      <c r="B41" s="142"/>
      <c r="C41" s="133"/>
      <c r="D41" s="65">
        <v>3000000</v>
      </c>
      <c r="E41" s="82"/>
      <c r="F41" s="68" t="s">
        <v>94</v>
      </c>
      <c r="G41" s="68" t="s">
        <v>320</v>
      </c>
      <c r="H41" s="59" t="s">
        <v>303</v>
      </c>
      <c r="I41" s="133"/>
      <c r="J41" s="67" t="s">
        <v>308</v>
      </c>
      <c r="K41" s="60">
        <v>46223</v>
      </c>
      <c r="L41" s="60" t="s">
        <v>222</v>
      </c>
      <c r="M41" s="67">
        <v>46253</v>
      </c>
      <c r="N41" s="60" t="s">
        <v>246</v>
      </c>
      <c r="O41" s="87">
        <v>46260</v>
      </c>
      <c r="P41" s="90"/>
    </row>
    <row r="42" spans="1:16" ht="40.799999999999997" customHeight="1" thickBot="1" x14ac:dyDescent="0.35">
      <c r="A42" s="64">
        <v>19</v>
      </c>
      <c r="B42" s="142"/>
      <c r="C42" s="143" t="s">
        <v>86</v>
      </c>
      <c r="D42" s="65">
        <v>5000000</v>
      </c>
      <c r="E42" s="82"/>
      <c r="F42" s="68" t="s">
        <v>290</v>
      </c>
      <c r="G42" s="68" t="s">
        <v>320</v>
      </c>
      <c r="H42" s="59" t="s">
        <v>303</v>
      </c>
      <c r="I42" s="132" t="s">
        <v>319</v>
      </c>
      <c r="J42" s="67">
        <v>46115</v>
      </c>
      <c r="K42" s="60" t="s">
        <v>331</v>
      </c>
      <c r="L42" s="60" t="s">
        <v>222</v>
      </c>
      <c r="M42" s="67">
        <v>46149</v>
      </c>
      <c r="N42" s="67" t="s">
        <v>309</v>
      </c>
      <c r="O42" s="62">
        <v>46387</v>
      </c>
      <c r="P42" s="90"/>
    </row>
    <row r="43" spans="1:16" ht="57.9" customHeight="1" thickBot="1" x14ac:dyDescent="0.35">
      <c r="A43" s="64">
        <v>20</v>
      </c>
      <c r="B43" s="142"/>
      <c r="C43" s="143"/>
      <c r="D43" s="65">
        <v>4500000</v>
      </c>
      <c r="E43" s="82"/>
      <c r="F43" s="68" t="s">
        <v>291</v>
      </c>
      <c r="G43" s="68" t="s">
        <v>320</v>
      </c>
      <c r="H43" s="59" t="s">
        <v>303</v>
      </c>
      <c r="I43" s="133"/>
      <c r="J43" s="67">
        <v>46117</v>
      </c>
      <c r="K43" s="60">
        <v>46122</v>
      </c>
      <c r="L43" s="60" t="s">
        <v>222</v>
      </c>
      <c r="M43" s="67">
        <v>46152</v>
      </c>
      <c r="N43" s="67" t="s">
        <v>309</v>
      </c>
      <c r="O43" s="62">
        <v>46387</v>
      </c>
      <c r="P43" s="90"/>
    </row>
    <row r="44" spans="1:16" ht="57.9" customHeight="1" thickBot="1" x14ac:dyDescent="0.35">
      <c r="A44" s="154">
        <v>21</v>
      </c>
      <c r="B44" s="142"/>
      <c r="C44" s="143" t="s">
        <v>96</v>
      </c>
      <c r="D44" s="65">
        <v>8900000</v>
      </c>
      <c r="E44" s="152"/>
      <c r="F44" s="68" t="s">
        <v>292</v>
      </c>
      <c r="G44" s="68" t="s">
        <v>320</v>
      </c>
      <c r="H44" s="152" t="s">
        <v>36</v>
      </c>
      <c r="I44" s="132" t="s">
        <v>319</v>
      </c>
      <c r="J44" s="67">
        <v>46024</v>
      </c>
      <c r="K44" s="60">
        <v>46029</v>
      </c>
      <c r="L44" s="60" t="s">
        <v>222</v>
      </c>
      <c r="M44" s="67">
        <v>46059</v>
      </c>
      <c r="N44" s="67" t="s">
        <v>261</v>
      </c>
      <c r="O44" s="62">
        <v>46066</v>
      </c>
      <c r="P44" s="90"/>
    </row>
    <row r="45" spans="1:16" ht="57.9" customHeight="1" thickBot="1" x14ac:dyDescent="0.35">
      <c r="A45" s="154"/>
      <c r="B45" s="142"/>
      <c r="C45" s="143"/>
      <c r="D45" s="65">
        <v>5980000</v>
      </c>
      <c r="E45" s="152"/>
      <c r="F45" s="68" t="s">
        <v>293</v>
      </c>
      <c r="G45" s="63" t="s">
        <v>328</v>
      </c>
      <c r="H45" s="152"/>
      <c r="I45" s="133"/>
      <c r="J45" s="67">
        <v>46024</v>
      </c>
      <c r="K45" s="60">
        <v>46029</v>
      </c>
      <c r="L45" s="60" t="s">
        <v>222</v>
      </c>
      <c r="M45" s="67">
        <v>46059</v>
      </c>
      <c r="N45" s="67" t="s">
        <v>261</v>
      </c>
      <c r="O45" s="62">
        <v>46066</v>
      </c>
      <c r="P45" s="90"/>
    </row>
    <row r="46" spans="1:16" ht="57.9" hidden="1" customHeight="1" thickBot="1" x14ac:dyDescent="0.35">
      <c r="A46" s="64">
        <v>20</v>
      </c>
      <c r="B46" s="142"/>
      <c r="C46" s="63" t="s">
        <v>103</v>
      </c>
      <c r="D46" s="93"/>
      <c r="E46" s="59"/>
      <c r="F46" s="68" t="s">
        <v>104</v>
      </c>
      <c r="G46" s="68"/>
      <c r="H46" s="59" t="s">
        <v>36</v>
      </c>
      <c r="I46" s="132" t="s">
        <v>319</v>
      </c>
      <c r="J46" s="60"/>
      <c r="K46" s="62">
        <v>45664</v>
      </c>
      <c r="L46" s="60" t="s">
        <v>222</v>
      </c>
      <c r="M46" s="60">
        <v>45682</v>
      </c>
      <c r="N46" s="60" t="s">
        <v>100</v>
      </c>
      <c r="O46" s="62"/>
      <c r="P46" s="90"/>
    </row>
    <row r="47" spans="1:16" ht="57.9" hidden="1" customHeight="1" thickBot="1" x14ac:dyDescent="0.35">
      <c r="A47" s="64">
        <v>21</v>
      </c>
      <c r="B47" s="142"/>
      <c r="C47" s="63" t="s">
        <v>194</v>
      </c>
      <c r="D47" s="93"/>
      <c r="E47" s="59"/>
      <c r="F47" s="68" t="s">
        <v>193</v>
      </c>
      <c r="G47" s="68"/>
      <c r="H47" s="59" t="s">
        <v>217</v>
      </c>
      <c r="I47" s="133"/>
      <c r="J47" s="67"/>
      <c r="K47" s="60">
        <v>45850</v>
      </c>
      <c r="L47" s="60" t="s">
        <v>222</v>
      </c>
      <c r="M47" s="67">
        <v>45880</v>
      </c>
      <c r="N47" s="67" t="s">
        <v>242</v>
      </c>
      <c r="O47" s="62"/>
      <c r="P47" s="90"/>
    </row>
    <row r="48" spans="1:16" ht="57.9" hidden="1" customHeight="1" thickBot="1" x14ac:dyDescent="0.35">
      <c r="A48" s="64">
        <v>22</v>
      </c>
      <c r="B48" s="142"/>
      <c r="C48" s="63" t="s">
        <v>106</v>
      </c>
      <c r="D48" s="93"/>
      <c r="E48" s="59"/>
      <c r="F48" s="68" t="s">
        <v>107</v>
      </c>
      <c r="G48" s="68"/>
      <c r="H48" s="59" t="s">
        <v>36</v>
      </c>
      <c r="I48" s="132" t="s">
        <v>319</v>
      </c>
      <c r="J48" s="60"/>
      <c r="K48" s="62">
        <v>45684</v>
      </c>
      <c r="L48" s="60" t="s">
        <v>222</v>
      </c>
      <c r="M48" s="60">
        <v>45714</v>
      </c>
      <c r="N48" s="60" t="s">
        <v>100</v>
      </c>
      <c r="O48" s="62"/>
      <c r="P48" s="90"/>
    </row>
    <row r="49" spans="1:17" ht="57.9" hidden="1" customHeight="1" thickBot="1" x14ac:dyDescent="0.35">
      <c r="A49" s="64"/>
      <c r="B49" s="142"/>
      <c r="C49" s="152" t="s">
        <v>108</v>
      </c>
      <c r="D49" s="163">
        <v>3000000</v>
      </c>
      <c r="E49" s="59"/>
      <c r="F49" s="63" t="s">
        <v>187</v>
      </c>
      <c r="G49" s="63"/>
      <c r="H49" s="59" t="s">
        <v>42</v>
      </c>
      <c r="I49" s="133"/>
      <c r="J49" s="60"/>
      <c r="K49" s="62"/>
      <c r="L49" s="60"/>
      <c r="M49" s="60"/>
      <c r="N49" s="60"/>
      <c r="O49" s="62"/>
      <c r="P49" s="90"/>
    </row>
    <row r="50" spans="1:17" ht="57.9" customHeight="1" thickBot="1" x14ac:dyDescent="0.35">
      <c r="A50" s="64">
        <v>22</v>
      </c>
      <c r="B50" s="142"/>
      <c r="C50" s="152"/>
      <c r="D50" s="163"/>
      <c r="E50" s="59"/>
      <c r="F50" s="63" t="s">
        <v>294</v>
      </c>
      <c r="G50" s="63" t="s">
        <v>328</v>
      </c>
      <c r="H50" s="59" t="s">
        <v>303</v>
      </c>
      <c r="I50" s="132" t="s">
        <v>319</v>
      </c>
      <c r="J50" s="67">
        <v>46244</v>
      </c>
      <c r="K50" s="60">
        <v>46249</v>
      </c>
      <c r="L50" s="60" t="s">
        <v>222</v>
      </c>
      <c r="M50" s="67">
        <v>46248</v>
      </c>
      <c r="N50" s="67" t="s">
        <v>223</v>
      </c>
      <c r="O50" s="62">
        <v>46262</v>
      </c>
      <c r="P50" s="90"/>
    </row>
    <row r="51" spans="1:17" ht="57.9" hidden="1" customHeight="1" thickBot="1" x14ac:dyDescent="0.35">
      <c r="A51" s="64"/>
      <c r="B51" s="142"/>
      <c r="C51" s="63" t="s">
        <v>110</v>
      </c>
      <c r="D51" s="93"/>
      <c r="E51" s="59"/>
      <c r="F51" s="63" t="s">
        <v>112</v>
      </c>
      <c r="G51" s="63"/>
      <c r="H51" s="59" t="s">
        <v>113</v>
      </c>
      <c r="I51" s="133"/>
      <c r="J51" s="67"/>
      <c r="K51" s="60"/>
      <c r="L51" s="60" t="s">
        <v>37</v>
      </c>
      <c r="M51" s="67" t="s">
        <v>37</v>
      </c>
      <c r="N51" s="67" t="s">
        <v>37</v>
      </c>
      <c r="O51" s="62"/>
      <c r="P51" s="90"/>
    </row>
    <row r="52" spans="1:17" ht="57.9" customHeight="1" thickBot="1" x14ac:dyDescent="0.35">
      <c r="A52" s="64">
        <v>23</v>
      </c>
      <c r="B52" s="142"/>
      <c r="C52" s="63" t="s">
        <v>115</v>
      </c>
      <c r="D52" s="66">
        <v>1900000</v>
      </c>
      <c r="E52" s="69"/>
      <c r="F52" s="63" t="s">
        <v>269</v>
      </c>
      <c r="G52" s="63" t="s">
        <v>328</v>
      </c>
      <c r="H52" s="59" t="s">
        <v>113</v>
      </c>
      <c r="I52" s="59" t="s">
        <v>319</v>
      </c>
      <c r="J52" s="67">
        <v>46029</v>
      </c>
      <c r="K52" s="60">
        <v>46034</v>
      </c>
      <c r="L52" s="60" t="s">
        <v>222</v>
      </c>
      <c r="M52" s="67">
        <v>46064</v>
      </c>
      <c r="N52" s="67" t="s">
        <v>228</v>
      </c>
      <c r="O52" s="62">
        <v>46071</v>
      </c>
      <c r="P52" s="90"/>
    </row>
    <row r="53" spans="1:17" ht="57.9" hidden="1" customHeight="1" thickBot="1" x14ac:dyDescent="0.35">
      <c r="A53" s="64">
        <v>25</v>
      </c>
      <c r="B53" s="142"/>
      <c r="C53" s="152" t="s">
        <v>235</v>
      </c>
      <c r="D53" s="166"/>
      <c r="E53" s="69"/>
      <c r="F53" s="63" t="s">
        <v>268</v>
      </c>
      <c r="G53" s="63"/>
      <c r="H53" s="59" t="s">
        <v>221</v>
      </c>
      <c r="I53" s="59" t="s">
        <v>319</v>
      </c>
      <c r="J53" s="67"/>
      <c r="K53" s="60">
        <v>45759</v>
      </c>
      <c r="L53" s="60" t="s">
        <v>222</v>
      </c>
      <c r="M53" s="67">
        <v>45787</v>
      </c>
      <c r="N53" s="67" t="s">
        <v>256</v>
      </c>
      <c r="O53" s="62"/>
      <c r="P53" s="90"/>
    </row>
    <row r="54" spans="1:17" ht="57.9" hidden="1" customHeight="1" thickBot="1" x14ac:dyDescent="0.35">
      <c r="A54" s="64">
        <v>26</v>
      </c>
      <c r="B54" s="142"/>
      <c r="C54" s="152"/>
      <c r="D54" s="166"/>
      <c r="E54" s="69"/>
      <c r="F54" s="63" t="s">
        <v>257</v>
      </c>
      <c r="G54" s="63"/>
      <c r="H54" s="59" t="s">
        <v>255</v>
      </c>
      <c r="I54" s="59" t="s">
        <v>319</v>
      </c>
      <c r="J54" s="67"/>
      <c r="K54" s="60">
        <v>45851</v>
      </c>
      <c r="L54" s="60" t="s">
        <v>222</v>
      </c>
      <c r="M54" s="67">
        <v>45881</v>
      </c>
      <c r="N54" s="67" t="s">
        <v>256</v>
      </c>
      <c r="O54" s="62"/>
      <c r="P54" s="90"/>
    </row>
    <row r="55" spans="1:17" ht="57.9" hidden="1" customHeight="1" thickBot="1" x14ac:dyDescent="0.35">
      <c r="A55" s="64">
        <v>27</v>
      </c>
      <c r="B55" s="142"/>
      <c r="C55" s="152"/>
      <c r="D55" s="166"/>
      <c r="E55" s="69"/>
      <c r="F55" s="63" t="s">
        <v>258</v>
      </c>
      <c r="G55" s="63"/>
      <c r="H55" s="59" t="s">
        <v>121</v>
      </c>
      <c r="I55" s="59" t="s">
        <v>319</v>
      </c>
      <c r="J55" s="67"/>
      <c r="K55" s="60">
        <v>45789</v>
      </c>
      <c r="L55" s="60" t="s">
        <v>222</v>
      </c>
      <c r="M55" s="67">
        <v>45818</v>
      </c>
      <c r="N55" s="67" t="s">
        <v>38</v>
      </c>
      <c r="O55" s="62"/>
      <c r="P55" s="90"/>
    </row>
    <row r="56" spans="1:17" ht="90" hidden="1" customHeight="1" thickBot="1" x14ac:dyDescent="0.35">
      <c r="A56" s="154">
        <v>28</v>
      </c>
      <c r="B56" s="142"/>
      <c r="C56" s="154" t="s">
        <v>190</v>
      </c>
      <c r="D56" s="162"/>
      <c r="E56" s="59"/>
      <c r="F56" s="68" t="s">
        <v>263</v>
      </c>
      <c r="G56" s="68"/>
      <c r="H56" s="59" t="s">
        <v>121</v>
      </c>
      <c r="I56" s="59" t="s">
        <v>319</v>
      </c>
      <c r="J56" s="67"/>
      <c r="K56" s="60">
        <v>45831</v>
      </c>
      <c r="L56" s="60" t="s">
        <v>222</v>
      </c>
      <c r="M56" s="67">
        <v>45860</v>
      </c>
      <c r="N56" s="67" t="s">
        <v>252</v>
      </c>
      <c r="O56" s="61"/>
      <c r="P56" s="90"/>
    </row>
    <row r="57" spans="1:17" ht="57.9" hidden="1" customHeight="1" thickBot="1" x14ac:dyDescent="0.35">
      <c r="A57" s="154"/>
      <c r="B57" s="142"/>
      <c r="C57" s="154"/>
      <c r="D57" s="162"/>
      <c r="E57" s="59"/>
      <c r="F57" s="63" t="s">
        <v>266</v>
      </c>
      <c r="G57" s="63"/>
      <c r="H57" s="59" t="s">
        <v>121</v>
      </c>
      <c r="I57" s="59" t="s">
        <v>319</v>
      </c>
      <c r="J57" s="67"/>
      <c r="K57" s="60">
        <v>45835</v>
      </c>
      <c r="L57" s="60" t="s">
        <v>222</v>
      </c>
      <c r="M57" s="67">
        <v>45863</v>
      </c>
      <c r="N57" s="67" t="s">
        <v>252</v>
      </c>
      <c r="O57" s="61"/>
      <c r="P57" s="90"/>
      <c r="Q57" s="101"/>
    </row>
    <row r="58" spans="1:17" ht="57.9" hidden="1" customHeight="1" thickBot="1" x14ac:dyDescent="0.35">
      <c r="A58" s="154"/>
      <c r="B58" s="142"/>
      <c r="C58" s="154"/>
      <c r="D58" s="162"/>
      <c r="E58" s="59"/>
      <c r="F58" s="63" t="s">
        <v>264</v>
      </c>
      <c r="G58" s="63"/>
      <c r="H58" s="59" t="s">
        <v>121</v>
      </c>
      <c r="I58" s="59" t="s">
        <v>319</v>
      </c>
      <c r="J58" s="67"/>
      <c r="K58" s="60">
        <v>45838</v>
      </c>
      <c r="L58" s="60" t="s">
        <v>222</v>
      </c>
      <c r="M58" s="67">
        <v>45863</v>
      </c>
      <c r="N58" s="67" t="s">
        <v>252</v>
      </c>
      <c r="O58" s="61"/>
      <c r="P58" s="90"/>
      <c r="Q58" s="102"/>
    </row>
    <row r="59" spans="1:17" ht="69.599999999999994" hidden="1" customHeight="1" thickBot="1" x14ac:dyDescent="0.35">
      <c r="A59" s="64">
        <v>29</v>
      </c>
      <c r="B59" s="142"/>
      <c r="C59" s="64"/>
      <c r="D59" s="162"/>
      <c r="E59" s="59"/>
      <c r="F59" s="63" t="s">
        <v>265</v>
      </c>
      <c r="G59" s="63"/>
      <c r="H59" s="59" t="s">
        <v>121</v>
      </c>
      <c r="I59" s="59" t="s">
        <v>319</v>
      </c>
      <c r="J59" s="67"/>
      <c r="K59" s="60">
        <v>45845</v>
      </c>
      <c r="L59" s="60" t="s">
        <v>222</v>
      </c>
      <c r="M59" s="67">
        <v>45875</v>
      </c>
      <c r="N59" s="67" t="s">
        <v>252</v>
      </c>
      <c r="O59" s="61"/>
      <c r="P59" s="90"/>
      <c r="Q59" s="91"/>
    </row>
    <row r="60" spans="1:17" ht="74.400000000000006" hidden="1" customHeight="1" thickBot="1" x14ac:dyDescent="0.35">
      <c r="A60" s="64">
        <v>30</v>
      </c>
      <c r="B60" s="142"/>
      <c r="C60" s="64"/>
      <c r="D60" s="162"/>
      <c r="E60" s="59"/>
      <c r="F60" s="63" t="s">
        <v>250</v>
      </c>
      <c r="G60" s="63"/>
      <c r="H60" s="59" t="s">
        <v>121</v>
      </c>
      <c r="I60" s="59" t="s">
        <v>319</v>
      </c>
      <c r="J60" s="67"/>
      <c r="K60" s="60">
        <v>45782</v>
      </c>
      <c r="L60" s="60" t="s">
        <v>222</v>
      </c>
      <c r="M60" s="67">
        <v>45813</v>
      </c>
      <c r="N60" s="67" t="s">
        <v>259</v>
      </c>
      <c r="O60" s="61"/>
      <c r="P60" s="90"/>
      <c r="Q60" s="91"/>
    </row>
    <row r="61" spans="1:17" ht="57.9" hidden="1" customHeight="1" thickBot="1" x14ac:dyDescent="0.35">
      <c r="A61" s="64"/>
      <c r="B61" s="142"/>
      <c r="C61" s="64"/>
      <c r="D61" s="162"/>
      <c r="E61" s="59"/>
      <c r="F61" s="63" t="s">
        <v>260</v>
      </c>
      <c r="G61" s="63"/>
      <c r="H61" s="59" t="s">
        <v>121</v>
      </c>
      <c r="I61" s="59" t="s">
        <v>319</v>
      </c>
      <c r="J61" s="67"/>
      <c r="K61" s="60">
        <v>45792</v>
      </c>
      <c r="L61" s="60" t="s">
        <v>222</v>
      </c>
      <c r="M61" s="67">
        <v>45791</v>
      </c>
      <c r="N61" s="67" t="s">
        <v>252</v>
      </c>
      <c r="O61" s="61"/>
      <c r="P61" s="90"/>
      <c r="Q61" s="101"/>
    </row>
    <row r="62" spans="1:17" ht="57.9" hidden="1" customHeight="1" thickBot="1" x14ac:dyDescent="0.35">
      <c r="A62" s="64"/>
      <c r="B62" s="142"/>
      <c r="C62" s="64"/>
      <c r="D62" s="162"/>
      <c r="E62" s="59"/>
      <c r="F62" s="63" t="s">
        <v>247</v>
      </c>
      <c r="G62" s="63"/>
      <c r="H62" s="59" t="s">
        <v>127</v>
      </c>
      <c r="I62" s="59" t="s">
        <v>319</v>
      </c>
      <c r="J62" s="67"/>
      <c r="K62" s="60">
        <v>45791</v>
      </c>
      <c r="L62" s="60" t="s">
        <v>222</v>
      </c>
      <c r="M62" s="67">
        <v>45820</v>
      </c>
      <c r="N62" s="67" t="s">
        <v>252</v>
      </c>
      <c r="O62" s="61"/>
      <c r="P62" s="90"/>
      <c r="Q62" s="101"/>
    </row>
    <row r="63" spans="1:17" ht="57.9" hidden="1" customHeight="1" thickBot="1" x14ac:dyDescent="0.35">
      <c r="A63" s="64"/>
      <c r="B63" s="142"/>
      <c r="C63" s="64"/>
      <c r="D63" s="162"/>
      <c r="E63" s="59"/>
      <c r="F63" s="63" t="s">
        <v>248</v>
      </c>
      <c r="G63" s="63"/>
      <c r="H63" s="59" t="s">
        <v>121</v>
      </c>
      <c r="I63" s="59" t="s">
        <v>319</v>
      </c>
      <c r="J63" s="67"/>
      <c r="K63" s="60">
        <v>45833</v>
      </c>
      <c r="L63" s="60" t="s">
        <v>222</v>
      </c>
      <c r="M63" s="67">
        <v>45862</v>
      </c>
      <c r="N63" s="67" t="s">
        <v>261</v>
      </c>
      <c r="O63" s="61"/>
      <c r="P63" s="90"/>
      <c r="Q63" s="101"/>
    </row>
    <row r="64" spans="1:17" ht="57.9" hidden="1" customHeight="1" thickBot="1" x14ac:dyDescent="0.35">
      <c r="A64" s="64"/>
      <c r="B64" s="142"/>
      <c r="C64" s="64"/>
      <c r="D64" s="162"/>
      <c r="E64" s="59"/>
      <c r="F64" s="63" t="s">
        <v>249</v>
      </c>
      <c r="G64" s="63"/>
      <c r="H64" s="59" t="s">
        <v>221</v>
      </c>
      <c r="I64" s="59" t="s">
        <v>319</v>
      </c>
      <c r="J64" s="67"/>
      <c r="K64" s="60">
        <v>45825</v>
      </c>
      <c r="L64" s="60" t="s">
        <v>222</v>
      </c>
      <c r="M64" s="67">
        <v>45854</v>
      </c>
      <c r="N64" s="67" t="s">
        <v>251</v>
      </c>
      <c r="O64" s="61"/>
      <c r="P64" s="90"/>
      <c r="Q64" s="101"/>
    </row>
    <row r="65" spans="1:17" ht="55.2" hidden="1" customHeight="1" thickBot="1" x14ac:dyDescent="0.35">
      <c r="A65" s="64">
        <v>31</v>
      </c>
      <c r="B65" s="142"/>
      <c r="C65" s="64"/>
      <c r="D65" s="162"/>
      <c r="E65" s="59"/>
      <c r="F65" s="63" t="s">
        <v>267</v>
      </c>
      <c r="G65" s="63"/>
      <c r="H65" s="59" t="s">
        <v>221</v>
      </c>
      <c r="I65" s="59" t="s">
        <v>319</v>
      </c>
      <c r="J65" s="67"/>
      <c r="K65" s="60">
        <v>45818</v>
      </c>
      <c r="L65" s="60" t="s">
        <v>222</v>
      </c>
      <c r="M65" s="67">
        <v>45847</v>
      </c>
      <c r="N65" s="67" t="s">
        <v>252</v>
      </c>
      <c r="O65" s="61"/>
      <c r="P65" s="90"/>
      <c r="Q65" s="101"/>
    </row>
    <row r="66" spans="1:17" ht="57.9" hidden="1" customHeight="1" thickBot="1" x14ac:dyDescent="0.35">
      <c r="A66" s="64"/>
      <c r="B66" s="142"/>
      <c r="C66" s="64"/>
      <c r="D66" s="162"/>
      <c r="E66" s="59"/>
      <c r="F66" s="63" t="s">
        <v>213</v>
      </c>
      <c r="G66" s="63"/>
      <c r="H66" s="59" t="s">
        <v>216</v>
      </c>
      <c r="I66" s="59" t="s">
        <v>319</v>
      </c>
      <c r="J66" s="60"/>
      <c r="K66" s="60"/>
      <c r="L66" s="60"/>
      <c r="M66" s="60"/>
      <c r="N66" s="60"/>
      <c r="O66" s="61"/>
      <c r="P66" s="90"/>
    </row>
    <row r="67" spans="1:17" ht="57.9" hidden="1" customHeight="1" thickBot="1" x14ac:dyDescent="0.35">
      <c r="A67" s="64"/>
      <c r="B67" s="142"/>
      <c r="C67" s="64"/>
      <c r="D67" s="162"/>
      <c r="E67" s="59"/>
      <c r="F67" s="63" t="s">
        <v>126</v>
      </c>
      <c r="G67" s="63"/>
      <c r="H67" s="59" t="s">
        <v>127</v>
      </c>
      <c r="I67" s="59" t="s">
        <v>319</v>
      </c>
      <c r="J67" s="67"/>
      <c r="K67" s="60" t="s">
        <v>37</v>
      </c>
      <c r="L67" s="60" t="s">
        <v>37</v>
      </c>
      <c r="M67" s="67" t="s">
        <v>37</v>
      </c>
      <c r="N67" s="67" t="s">
        <v>37</v>
      </c>
      <c r="O67" s="61"/>
      <c r="P67" s="90"/>
    </row>
    <row r="68" spans="1:17" ht="57.9" customHeight="1" thickBot="1" x14ac:dyDescent="0.35">
      <c r="A68" s="64">
        <v>24</v>
      </c>
      <c r="B68" s="142"/>
      <c r="C68" s="63" t="s">
        <v>128</v>
      </c>
      <c r="D68" s="65">
        <f>16000000-544374</f>
        <v>15455626</v>
      </c>
      <c r="E68" s="65"/>
      <c r="F68" s="63" t="s">
        <v>129</v>
      </c>
      <c r="G68" s="63" t="s">
        <v>320</v>
      </c>
      <c r="H68" s="59" t="s">
        <v>239</v>
      </c>
      <c r="I68" s="59" t="s">
        <v>319</v>
      </c>
      <c r="J68" s="67">
        <v>46047</v>
      </c>
      <c r="K68" s="60">
        <v>46052</v>
      </c>
      <c r="L68" s="60" t="s">
        <v>222</v>
      </c>
      <c r="M68" s="67" t="s">
        <v>310</v>
      </c>
      <c r="N68" s="67" t="s">
        <v>232</v>
      </c>
      <c r="O68" s="62">
        <v>46387</v>
      </c>
      <c r="P68" s="90"/>
    </row>
    <row r="69" spans="1:17" ht="57.9" customHeight="1" thickBot="1" x14ac:dyDescent="0.35">
      <c r="A69" s="64">
        <v>25</v>
      </c>
      <c r="B69" s="142"/>
      <c r="C69" s="63" t="s">
        <v>132</v>
      </c>
      <c r="D69" s="65">
        <f>17000000-3931276</f>
        <v>13068724</v>
      </c>
      <c r="E69" s="65"/>
      <c r="F69" s="63" t="s">
        <v>133</v>
      </c>
      <c r="G69" s="63" t="s">
        <v>320</v>
      </c>
      <c r="H69" s="59" t="s">
        <v>54</v>
      </c>
      <c r="I69" s="59" t="s">
        <v>319</v>
      </c>
      <c r="J69" s="67">
        <v>46020</v>
      </c>
      <c r="K69" s="60">
        <v>46033</v>
      </c>
      <c r="L69" s="60" t="s">
        <v>222</v>
      </c>
      <c r="M69" s="67" t="s">
        <v>311</v>
      </c>
      <c r="N69" s="67" t="s">
        <v>232</v>
      </c>
      <c r="O69" s="62">
        <v>46387</v>
      </c>
      <c r="P69" s="90"/>
    </row>
    <row r="70" spans="1:17" ht="58.2" customHeight="1" thickBot="1" x14ac:dyDescent="0.35">
      <c r="A70" s="64">
        <v>26</v>
      </c>
      <c r="B70" s="142"/>
      <c r="C70" s="143" t="s">
        <v>137</v>
      </c>
      <c r="D70" s="65">
        <f>35000000-516000</f>
        <v>34484000</v>
      </c>
      <c r="E70" s="164"/>
      <c r="F70" s="167" t="s">
        <v>140</v>
      </c>
      <c r="G70" s="165" t="s">
        <v>328</v>
      </c>
      <c r="H70" s="152" t="s">
        <v>54</v>
      </c>
      <c r="I70" s="59" t="s">
        <v>319</v>
      </c>
      <c r="J70" s="67">
        <v>46117</v>
      </c>
      <c r="K70" s="60">
        <v>46122</v>
      </c>
      <c r="L70" s="60" t="s">
        <v>222</v>
      </c>
      <c r="M70" s="67">
        <v>46152</v>
      </c>
      <c r="N70" s="67" t="s">
        <v>232</v>
      </c>
      <c r="O70" s="146">
        <v>46387</v>
      </c>
      <c r="P70" s="90"/>
      <c r="Q70" s="101"/>
    </row>
    <row r="71" spans="1:17" ht="38.4" hidden="1" customHeight="1" thickBot="1" x14ac:dyDescent="0.35">
      <c r="A71" s="64"/>
      <c r="B71" s="142"/>
      <c r="C71" s="143"/>
      <c r="D71" s="65"/>
      <c r="E71" s="164"/>
      <c r="F71" s="167"/>
      <c r="G71" s="165"/>
      <c r="H71" s="152"/>
      <c r="I71" s="59" t="s">
        <v>319</v>
      </c>
      <c r="J71" s="67"/>
      <c r="K71" s="60"/>
      <c r="L71" s="60"/>
      <c r="M71" s="67"/>
      <c r="N71" s="67"/>
      <c r="O71" s="150"/>
      <c r="P71" s="90"/>
    </row>
    <row r="72" spans="1:17" ht="57.9" customHeight="1" thickBot="1" x14ac:dyDescent="0.35">
      <c r="A72" s="64">
        <v>27</v>
      </c>
      <c r="B72" s="142"/>
      <c r="C72" s="143"/>
      <c r="D72" s="65">
        <f>4500000-946450</f>
        <v>3553550</v>
      </c>
      <c r="E72" s="86"/>
      <c r="F72" s="72" t="s">
        <v>141</v>
      </c>
      <c r="G72" s="63" t="s">
        <v>328</v>
      </c>
      <c r="H72" s="152"/>
      <c r="I72" s="59" t="s">
        <v>319</v>
      </c>
      <c r="J72" s="67">
        <v>46117</v>
      </c>
      <c r="K72" s="60">
        <v>46122</v>
      </c>
      <c r="L72" s="60" t="s">
        <v>222</v>
      </c>
      <c r="M72" s="67">
        <v>46152</v>
      </c>
      <c r="N72" s="67" t="s">
        <v>232</v>
      </c>
      <c r="O72" s="147"/>
      <c r="P72" s="90"/>
      <c r="Q72" s="101"/>
    </row>
    <row r="73" spans="1:17" ht="57.9" hidden="1" customHeight="1" thickBot="1" x14ac:dyDescent="0.35">
      <c r="A73" s="64"/>
      <c r="B73" s="142"/>
      <c r="C73" s="63" t="s">
        <v>210</v>
      </c>
      <c r="D73" s="66"/>
      <c r="E73" s="86"/>
      <c r="F73" s="72" t="s">
        <v>211</v>
      </c>
      <c r="G73" s="72"/>
      <c r="H73" s="59" t="s">
        <v>42</v>
      </c>
      <c r="I73" s="59" t="s">
        <v>319</v>
      </c>
      <c r="J73" s="60"/>
      <c r="K73" s="60">
        <v>45759</v>
      </c>
      <c r="L73" s="60" t="s">
        <v>222</v>
      </c>
      <c r="M73" s="60">
        <v>45788</v>
      </c>
      <c r="N73" s="60" t="s">
        <v>224</v>
      </c>
      <c r="O73" s="62"/>
      <c r="P73" s="90"/>
      <c r="Q73" s="101"/>
    </row>
    <row r="74" spans="1:17" ht="57.9" hidden="1" customHeight="1" thickBot="1" x14ac:dyDescent="0.35">
      <c r="A74" s="64"/>
      <c r="B74" s="142"/>
      <c r="C74" s="100"/>
      <c r="D74" s="66"/>
      <c r="E74" s="86"/>
      <c r="F74" s="72">
        <f>[1]ppm!H73</f>
        <v>0</v>
      </c>
      <c r="G74" s="72"/>
      <c r="H74" s="59" t="str">
        <f>[1]ppm!J73</f>
        <v>Consultation de consultant</v>
      </c>
      <c r="I74" s="59" t="s">
        <v>319</v>
      </c>
      <c r="J74" s="67"/>
      <c r="K74" s="60" t="s">
        <v>37</v>
      </c>
      <c r="L74" s="60" t="s">
        <v>37</v>
      </c>
      <c r="M74" s="67" t="s">
        <v>37</v>
      </c>
      <c r="N74" s="67" t="s">
        <v>37</v>
      </c>
      <c r="O74" s="62"/>
      <c r="P74" s="90"/>
    </row>
    <row r="75" spans="1:17" ht="94.8" hidden="1" customHeight="1" thickBot="1" x14ac:dyDescent="0.35">
      <c r="A75" s="64"/>
      <c r="B75" s="142"/>
      <c r="C75" s="119"/>
      <c r="D75" s="66"/>
      <c r="E75" s="86"/>
      <c r="F75" s="72">
        <f>[1]ppm!H74</f>
        <v>0</v>
      </c>
      <c r="G75" s="72"/>
      <c r="H75" s="59" t="str">
        <f>[1]ppm!J74</f>
        <v>consulation de consultants</v>
      </c>
      <c r="I75" s="59" t="s">
        <v>319</v>
      </c>
      <c r="J75" s="67"/>
      <c r="K75" s="60" t="s">
        <v>37</v>
      </c>
      <c r="L75" s="60" t="s">
        <v>37</v>
      </c>
      <c r="M75" s="67" t="s">
        <v>37</v>
      </c>
      <c r="N75" s="67" t="s">
        <v>37</v>
      </c>
      <c r="O75" s="62"/>
      <c r="P75" s="90"/>
    </row>
    <row r="76" spans="1:17" ht="57.9" customHeight="1" thickBot="1" x14ac:dyDescent="0.35">
      <c r="A76" s="64">
        <v>28</v>
      </c>
      <c r="B76" s="155"/>
      <c r="C76" s="156" t="s">
        <v>323</v>
      </c>
      <c r="D76" s="120">
        <v>25000000</v>
      </c>
      <c r="E76" s="86"/>
      <c r="F76" s="72" t="s">
        <v>295</v>
      </c>
      <c r="G76" s="72" t="s">
        <v>296</v>
      </c>
      <c r="H76" s="59" t="s">
        <v>169</v>
      </c>
      <c r="I76" s="59" t="s">
        <v>319</v>
      </c>
      <c r="J76" s="60">
        <v>46228</v>
      </c>
      <c r="K76" s="60">
        <v>46236</v>
      </c>
      <c r="L76" s="60" t="s">
        <v>222</v>
      </c>
      <c r="M76" s="60">
        <v>46266</v>
      </c>
      <c r="N76" s="60" t="s">
        <v>38</v>
      </c>
      <c r="O76" s="62">
        <v>46296</v>
      </c>
      <c r="P76" s="90"/>
    </row>
    <row r="77" spans="1:17" ht="57.9" customHeight="1" thickBot="1" x14ac:dyDescent="0.35">
      <c r="A77" s="64">
        <v>29</v>
      </c>
      <c r="B77" s="155"/>
      <c r="C77" s="157"/>
      <c r="D77" s="120">
        <v>15000000</v>
      </c>
      <c r="E77" s="86"/>
      <c r="F77" s="72" t="s">
        <v>313</v>
      </c>
      <c r="G77" s="72" t="s">
        <v>296</v>
      </c>
      <c r="H77" s="59" t="s">
        <v>315</v>
      </c>
      <c r="I77" s="59" t="s">
        <v>319</v>
      </c>
      <c r="J77" s="67">
        <v>46068</v>
      </c>
      <c r="K77" s="60">
        <v>46075</v>
      </c>
      <c r="L77" s="60" t="s">
        <v>222</v>
      </c>
      <c r="M77" s="67">
        <v>46102</v>
      </c>
      <c r="N77" s="67" t="s">
        <v>330</v>
      </c>
      <c r="O77" s="62">
        <v>46119</v>
      </c>
      <c r="P77" s="90"/>
    </row>
    <row r="78" spans="1:17" ht="57.9" customHeight="1" thickBot="1" x14ac:dyDescent="0.35">
      <c r="A78" s="64">
        <v>30</v>
      </c>
      <c r="B78" s="155"/>
      <c r="C78" s="132" t="s">
        <v>324</v>
      </c>
      <c r="D78" s="120">
        <v>3000000</v>
      </c>
      <c r="E78" s="86"/>
      <c r="F78" s="72" t="s">
        <v>326</v>
      </c>
      <c r="G78" s="118" t="s">
        <v>321</v>
      </c>
      <c r="H78" s="59" t="s">
        <v>303</v>
      </c>
      <c r="I78" s="59" t="s">
        <v>319</v>
      </c>
      <c r="J78" s="67">
        <v>46127</v>
      </c>
      <c r="K78" s="60">
        <v>46134</v>
      </c>
      <c r="L78" s="60" t="s">
        <v>222</v>
      </c>
      <c r="M78" s="67">
        <v>46163</v>
      </c>
      <c r="N78" s="67" t="s">
        <v>44</v>
      </c>
      <c r="O78" s="62">
        <v>46180</v>
      </c>
      <c r="P78" s="90"/>
    </row>
    <row r="79" spans="1:17" ht="78.599999999999994" customHeight="1" thickBot="1" x14ac:dyDescent="0.35">
      <c r="A79" s="64">
        <v>31</v>
      </c>
      <c r="B79" s="155"/>
      <c r="C79" s="133"/>
      <c r="D79" s="120">
        <v>3000000</v>
      </c>
      <c r="E79" s="86"/>
      <c r="F79" s="72" t="s">
        <v>325</v>
      </c>
      <c r="G79" s="118" t="s">
        <v>321</v>
      </c>
      <c r="H79" s="59" t="s">
        <v>303</v>
      </c>
      <c r="I79" s="59" t="s">
        <v>319</v>
      </c>
      <c r="J79" s="67">
        <v>46127</v>
      </c>
      <c r="K79" s="60">
        <v>46134</v>
      </c>
      <c r="L79" s="60" t="s">
        <v>222</v>
      </c>
      <c r="M79" s="67">
        <v>46163</v>
      </c>
      <c r="N79" s="67" t="s">
        <v>44</v>
      </c>
      <c r="O79" s="62">
        <v>46180</v>
      </c>
      <c r="P79" s="90"/>
    </row>
    <row r="80" spans="1:17" ht="46.8" hidden="1" customHeight="1" thickBot="1" x14ac:dyDescent="0.35">
      <c r="A80" s="64">
        <v>32.357142857142897</v>
      </c>
      <c r="B80" s="142"/>
      <c r="C80" s="117" t="s">
        <v>195</v>
      </c>
      <c r="D80" s="65"/>
      <c r="E80" s="86"/>
      <c r="F80" s="72" t="s">
        <v>203</v>
      </c>
      <c r="G80" s="72"/>
      <c r="H80" s="59" t="s">
        <v>205</v>
      </c>
      <c r="I80" s="59" t="s">
        <v>319</v>
      </c>
      <c r="J80" s="67"/>
      <c r="K80" s="60"/>
      <c r="L80" s="60"/>
      <c r="M80" s="67"/>
      <c r="N80" s="67" t="s">
        <v>237</v>
      </c>
      <c r="O80" s="62"/>
      <c r="P80" s="90"/>
    </row>
    <row r="81" spans="1:17" ht="71.25" hidden="1" customHeight="1" thickBot="1" x14ac:dyDescent="0.35">
      <c r="A81" s="64">
        <v>32.678571428571402</v>
      </c>
      <c r="B81" s="142"/>
      <c r="C81" s="63" t="s">
        <v>214</v>
      </c>
      <c r="D81" s="65"/>
      <c r="E81" s="86"/>
      <c r="F81" s="72" t="s">
        <v>218</v>
      </c>
      <c r="G81" s="72"/>
      <c r="H81" s="59" t="s">
        <v>219</v>
      </c>
      <c r="I81" s="59" t="s">
        <v>319</v>
      </c>
      <c r="J81" s="67"/>
      <c r="K81" s="60" t="s">
        <v>37</v>
      </c>
      <c r="L81" s="60" t="s">
        <v>37</v>
      </c>
      <c r="M81" s="67" t="s">
        <v>37</v>
      </c>
      <c r="N81" s="67" t="s">
        <v>37</v>
      </c>
      <c r="O81" s="62"/>
      <c r="P81" s="90"/>
    </row>
    <row r="82" spans="1:17" ht="57.9" hidden="1" customHeight="1" thickBot="1" x14ac:dyDescent="0.35">
      <c r="A82" s="64">
        <v>33</v>
      </c>
      <c r="B82" s="142"/>
      <c r="C82" s="59" t="s">
        <v>186</v>
      </c>
      <c r="D82" s="65"/>
      <c r="E82" s="65"/>
      <c r="F82" s="63" t="s">
        <v>244</v>
      </c>
      <c r="G82" s="63"/>
      <c r="H82" s="59" t="s">
        <v>217</v>
      </c>
      <c r="I82" s="59" t="s">
        <v>319</v>
      </c>
      <c r="J82" s="60"/>
      <c r="K82" s="60" t="s">
        <v>229</v>
      </c>
      <c r="L82" s="60" t="s">
        <v>222</v>
      </c>
      <c r="M82" s="60">
        <v>45809</v>
      </c>
      <c r="N82" s="60" t="s">
        <v>38</v>
      </c>
      <c r="O82" s="62"/>
      <c r="P82" s="90"/>
    </row>
    <row r="83" spans="1:17" ht="57.9" hidden="1" customHeight="1" thickBot="1" x14ac:dyDescent="0.35">
      <c r="A83" s="64">
        <v>33.321428571428598</v>
      </c>
      <c r="B83" s="142"/>
      <c r="C83" s="59" t="s">
        <v>196</v>
      </c>
      <c r="D83" s="65"/>
      <c r="E83" s="65"/>
      <c r="F83" s="72" t="s">
        <v>204</v>
      </c>
      <c r="G83" s="72"/>
      <c r="H83" s="63" t="s">
        <v>205</v>
      </c>
      <c r="I83" s="59" t="s">
        <v>319</v>
      </c>
      <c r="J83" s="67"/>
      <c r="K83" s="60" t="s">
        <v>37</v>
      </c>
      <c r="L83" s="60" t="s">
        <v>37</v>
      </c>
      <c r="M83" s="67" t="s">
        <v>37</v>
      </c>
      <c r="N83" s="67" t="s">
        <v>37</v>
      </c>
      <c r="O83" s="62"/>
      <c r="P83" s="90"/>
    </row>
    <row r="84" spans="1:17" ht="40.799999999999997" hidden="1" customHeight="1" thickBot="1" x14ac:dyDescent="0.35">
      <c r="A84" s="64">
        <v>33.642857142857103</v>
      </c>
      <c r="B84" s="142"/>
      <c r="C84" s="59" t="s">
        <v>197</v>
      </c>
      <c r="D84" s="65"/>
      <c r="E84" s="65"/>
      <c r="F84" s="84" t="s">
        <v>198</v>
      </c>
      <c r="G84" s="84"/>
      <c r="H84" s="63" t="s">
        <v>217</v>
      </c>
      <c r="I84" s="59" t="s">
        <v>319</v>
      </c>
      <c r="J84" s="67"/>
      <c r="K84" s="60" t="s">
        <v>37</v>
      </c>
      <c r="L84" s="60" t="s">
        <v>37</v>
      </c>
      <c r="M84" s="67" t="s">
        <v>37</v>
      </c>
      <c r="N84" s="67" t="s">
        <v>37</v>
      </c>
      <c r="O84" s="62"/>
      <c r="P84" s="90"/>
    </row>
    <row r="85" spans="1:17" ht="45" hidden="1" customHeight="1" thickBot="1" x14ac:dyDescent="0.35">
      <c r="A85" s="64">
        <v>33.964285714285701</v>
      </c>
      <c r="B85" s="142"/>
      <c r="C85" s="100"/>
      <c r="D85" s="66"/>
      <c r="E85" s="66"/>
      <c r="F85" s="72"/>
      <c r="G85" s="72"/>
      <c r="H85" s="59"/>
      <c r="I85" s="59" t="s">
        <v>319</v>
      </c>
      <c r="J85" s="67"/>
      <c r="K85" s="60" t="s">
        <v>37</v>
      </c>
      <c r="L85" s="60" t="s">
        <v>37</v>
      </c>
      <c r="M85" s="67" t="s">
        <v>37</v>
      </c>
      <c r="N85" s="67" t="s">
        <v>37</v>
      </c>
      <c r="O85" s="130">
        <v>46234</v>
      </c>
      <c r="P85" s="90"/>
    </row>
    <row r="86" spans="1:17" ht="56.4" customHeight="1" thickBot="1" x14ac:dyDescent="0.35">
      <c r="A86" s="64">
        <v>32</v>
      </c>
      <c r="B86" s="142"/>
      <c r="C86" s="142" t="s">
        <v>230</v>
      </c>
      <c r="D86" s="66">
        <v>9000000</v>
      </c>
      <c r="E86" s="66"/>
      <c r="F86" s="72" t="s">
        <v>297</v>
      </c>
      <c r="G86" s="72" t="s">
        <v>296</v>
      </c>
      <c r="H86" s="59" t="s">
        <v>36</v>
      </c>
      <c r="I86" s="59" t="s">
        <v>319</v>
      </c>
      <c r="J86" s="67">
        <v>46106</v>
      </c>
      <c r="K86" s="60">
        <v>46144</v>
      </c>
      <c r="L86" s="60" t="s">
        <v>222</v>
      </c>
      <c r="M86" s="67">
        <v>46143</v>
      </c>
      <c r="N86" s="67" t="s">
        <v>312</v>
      </c>
      <c r="O86" s="130"/>
      <c r="P86" s="90"/>
    </row>
    <row r="87" spans="1:17" ht="38.4" hidden="1" customHeight="1" thickBot="1" x14ac:dyDescent="0.35">
      <c r="A87" s="64">
        <v>34.607142857142897</v>
      </c>
      <c r="B87" s="142"/>
      <c r="C87" s="142"/>
      <c r="D87" s="66"/>
      <c r="E87" s="65"/>
      <c r="F87" s="63" t="s">
        <v>220</v>
      </c>
      <c r="G87" s="63"/>
      <c r="H87" s="63" t="s">
        <v>42</v>
      </c>
      <c r="I87" s="59" t="s">
        <v>319</v>
      </c>
      <c r="J87" s="60"/>
      <c r="K87" s="60"/>
      <c r="L87" s="60"/>
      <c r="M87" s="60"/>
      <c r="N87" s="60"/>
      <c r="O87" s="62"/>
      <c r="P87" s="90"/>
    </row>
    <row r="88" spans="1:17" ht="51" customHeight="1" thickBot="1" x14ac:dyDescent="0.35">
      <c r="A88" s="64">
        <v>33</v>
      </c>
      <c r="B88" s="142"/>
      <c r="C88" s="133"/>
      <c r="D88" s="66">
        <v>170000000</v>
      </c>
      <c r="E88" s="65"/>
      <c r="F88" s="63" t="s">
        <v>316</v>
      </c>
      <c r="G88" s="63" t="s">
        <v>298</v>
      </c>
      <c r="H88" s="63" t="s">
        <v>36</v>
      </c>
      <c r="I88" s="59" t="s">
        <v>319</v>
      </c>
      <c r="J88" s="67">
        <v>46137</v>
      </c>
      <c r="K88" s="60">
        <v>46144</v>
      </c>
      <c r="L88" s="60" t="s">
        <v>222</v>
      </c>
      <c r="M88" s="67">
        <v>46174</v>
      </c>
      <c r="N88" s="67" t="s">
        <v>312</v>
      </c>
      <c r="O88" s="62">
        <v>46265</v>
      </c>
      <c r="P88" s="90"/>
    </row>
    <row r="89" spans="1:17" ht="36.6" thickBot="1" x14ac:dyDescent="0.35">
      <c r="A89" s="64">
        <v>34</v>
      </c>
      <c r="B89" s="142"/>
      <c r="C89" s="59" t="s">
        <v>300</v>
      </c>
      <c r="D89" s="66">
        <v>30000000</v>
      </c>
      <c r="E89" s="65"/>
      <c r="F89" s="63" t="s">
        <v>301</v>
      </c>
      <c r="G89" s="63" t="s">
        <v>298</v>
      </c>
      <c r="H89" s="63" t="s">
        <v>54</v>
      </c>
      <c r="I89" s="59" t="s">
        <v>319</v>
      </c>
      <c r="J89" s="60">
        <v>46174</v>
      </c>
      <c r="K89" s="60">
        <v>46180</v>
      </c>
      <c r="L89" s="60" t="s">
        <v>222</v>
      </c>
      <c r="M89" s="60">
        <v>46209</v>
      </c>
      <c r="N89" s="60" t="s">
        <v>38</v>
      </c>
      <c r="O89" s="62">
        <v>46234</v>
      </c>
      <c r="P89" s="90"/>
    </row>
    <row r="90" spans="1:17" ht="24.6" thickBot="1" x14ac:dyDescent="0.35">
      <c r="A90" s="64">
        <v>35</v>
      </c>
      <c r="B90" s="142"/>
      <c r="C90" s="59" t="s">
        <v>262</v>
      </c>
      <c r="D90" s="66">
        <v>31500000</v>
      </c>
      <c r="E90" s="65"/>
      <c r="F90" s="63" t="s">
        <v>322</v>
      </c>
      <c r="G90" s="63" t="s">
        <v>321</v>
      </c>
      <c r="H90" s="63" t="s">
        <v>54</v>
      </c>
      <c r="I90" s="59" t="s">
        <v>319</v>
      </c>
      <c r="J90" s="60">
        <v>46178</v>
      </c>
      <c r="K90" s="60">
        <v>46184</v>
      </c>
      <c r="L90" s="60" t="s">
        <v>222</v>
      </c>
      <c r="M90" s="60">
        <v>46213</v>
      </c>
      <c r="N90" s="60" t="s">
        <v>38</v>
      </c>
      <c r="O90" s="62">
        <v>46244</v>
      </c>
      <c r="P90" s="90"/>
    </row>
    <row r="91" spans="1:17" ht="34.200000000000003" customHeight="1" thickBot="1" x14ac:dyDescent="0.35">
      <c r="A91" s="64">
        <v>36</v>
      </c>
      <c r="B91" s="142"/>
      <c r="C91" s="59" t="s">
        <v>241</v>
      </c>
      <c r="D91" s="65">
        <f>30000000+5000000</f>
        <v>35000000</v>
      </c>
      <c r="E91" s="65"/>
      <c r="F91" s="116" t="s">
        <v>299</v>
      </c>
      <c r="G91" s="118" t="s">
        <v>321</v>
      </c>
      <c r="H91" s="63" t="s">
        <v>54</v>
      </c>
      <c r="I91" s="100" t="s">
        <v>319</v>
      </c>
      <c r="J91" s="115">
        <v>46211</v>
      </c>
      <c r="K91" s="60">
        <v>46218</v>
      </c>
      <c r="L91" s="60" t="s">
        <v>222</v>
      </c>
      <c r="M91" s="60">
        <v>46248</v>
      </c>
      <c r="N91" s="60" t="s">
        <v>38</v>
      </c>
      <c r="O91" s="114">
        <v>46278</v>
      </c>
      <c r="P91" s="90"/>
    </row>
    <row r="92" spans="1:17" ht="57.9" hidden="1" customHeight="1" thickBot="1" x14ac:dyDescent="0.35">
      <c r="A92" s="64">
        <v>36.214285714285701</v>
      </c>
      <c r="B92" s="142"/>
      <c r="C92" s="59" t="s">
        <v>179</v>
      </c>
      <c r="D92" s="65"/>
      <c r="E92" s="65"/>
      <c r="F92" s="63" t="s">
        <v>180</v>
      </c>
      <c r="G92" s="63"/>
      <c r="H92" s="59" t="s">
        <v>42</v>
      </c>
      <c r="I92" s="132" t="s">
        <v>319</v>
      </c>
      <c r="J92" s="60"/>
      <c r="K92" s="60">
        <v>45825</v>
      </c>
      <c r="L92" s="60" t="s">
        <v>222</v>
      </c>
      <c r="M92" s="60">
        <v>45864</v>
      </c>
      <c r="N92" s="60" t="s">
        <v>236</v>
      </c>
      <c r="O92" s="62"/>
      <c r="P92" s="90"/>
      <c r="Q92" s="101"/>
    </row>
    <row r="93" spans="1:17" ht="43.8" customHeight="1" thickBot="1" x14ac:dyDescent="0.35">
      <c r="A93" s="64">
        <v>36.535714285714299</v>
      </c>
      <c r="B93" s="142"/>
      <c r="C93" s="59" t="s">
        <v>181</v>
      </c>
      <c r="D93" s="65">
        <v>8500000</v>
      </c>
      <c r="E93" s="65"/>
      <c r="F93" s="63" t="s">
        <v>314</v>
      </c>
      <c r="G93" s="63" t="s">
        <v>321</v>
      </c>
      <c r="H93" s="127" t="s">
        <v>303</v>
      </c>
      <c r="I93" s="133"/>
      <c r="J93" s="60">
        <v>46096</v>
      </c>
      <c r="K93" s="60">
        <v>46103</v>
      </c>
      <c r="L93" s="60" t="s">
        <v>222</v>
      </c>
      <c r="M93" s="60">
        <v>46133</v>
      </c>
      <c r="N93" s="60" t="s">
        <v>237</v>
      </c>
      <c r="O93" s="62">
        <v>46154</v>
      </c>
      <c r="P93" s="90"/>
    </row>
    <row r="94" spans="1:17" ht="48" hidden="1" customHeight="1" thickBot="1" x14ac:dyDescent="0.35">
      <c r="A94" s="64">
        <v>36.857142857142897</v>
      </c>
      <c r="B94" s="117"/>
      <c r="C94" s="59" t="s">
        <v>184</v>
      </c>
      <c r="D94" s="65"/>
      <c r="E94" s="59"/>
      <c r="F94" s="63" t="s">
        <v>185</v>
      </c>
      <c r="G94" s="63"/>
      <c r="H94" s="59" t="s">
        <v>42</v>
      </c>
      <c r="I94" s="132" t="s">
        <v>319</v>
      </c>
      <c r="J94" s="60"/>
      <c r="K94" s="60">
        <v>45865</v>
      </c>
      <c r="L94" s="60" t="s">
        <v>222</v>
      </c>
      <c r="M94" s="60">
        <v>45895</v>
      </c>
      <c r="N94" s="60" t="s">
        <v>237</v>
      </c>
      <c r="O94" s="62"/>
      <c r="P94" s="90"/>
    </row>
    <row r="95" spans="1:17" ht="48" hidden="1" customHeight="1" thickBot="1" x14ac:dyDescent="0.35">
      <c r="A95" s="64">
        <v>37.178571428571402</v>
      </c>
      <c r="B95" s="59"/>
      <c r="C95" s="59" t="s">
        <v>199</v>
      </c>
      <c r="D95" s="65"/>
      <c r="E95" s="59"/>
      <c r="F95" s="103" t="s">
        <v>200</v>
      </c>
      <c r="G95" s="103" t="s">
        <v>200</v>
      </c>
      <c r="H95" s="67" t="s">
        <v>37</v>
      </c>
      <c r="I95" s="133"/>
      <c r="J95" s="60"/>
      <c r="K95" s="60" t="s">
        <v>37</v>
      </c>
      <c r="L95" s="67" t="s">
        <v>37</v>
      </c>
      <c r="M95" s="67" t="s">
        <v>37</v>
      </c>
      <c r="N95" s="60"/>
      <c r="O95" s="60"/>
      <c r="P95" s="90"/>
    </row>
    <row r="96" spans="1:17" ht="36.75" customHeight="1" thickBot="1" x14ac:dyDescent="0.35">
      <c r="A96" s="153" t="s">
        <v>206</v>
      </c>
      <c r="B96" s="153"/>
      <c r="C96" s="153"/>
      <c r="D96" s="107">
        <f>SUM(D19:D95)</f>
        <v>572941900</v>
      </c>
      <c r="E96" s="107"/>
      <c r="F96" s="107"/>
      <c r="G96" s="123"/>
      <c r="H96" s="123"/>
      <c r="I96" s="107"/>
      <c r="J96" s="108"/>
      <c r="K96" s="108"/>
      <c r="L96" s="108"/>
      <c r="M96" s="108"/>
      <c r="N96" s="108"/>
      <c r="O96" s="108"/>
      <c r="P96" s="90"/>
    </row>
    <row r="97" spans="1:16" x14ac:dyDescent="0.3">
      <c r="A97" s="58"/>
      <c r="B97" s="58"/>
      <c r="C97" s="58"/>
      <c r="D97" s="91"/>
      <c r="E97" s="91"/>
      <c r="F97" s="91"/>
      <c r="G97" s="124"/>
      <c r="H97" s="124"/>
      <c r="I97" s="58"/>
      <c r="J97" s="92"/>
      <c r="K97" s="92"/>
      <c r="L97" s="92"/>
      <c r="M97" s="92"/>
      <c r="N97" s="92"/>
      <c r="O97" s="92"/>
      <c r="P97" s="92"/>
    </row>
    <row r="98" spans="1:16" x14ac:dyDescent="0.3">
      <c r="A98" s="58"/>
      <c r="B98" s="58"/>
      <c r="C98" s="58"/>
      <c r="D98" s="128"/>
      <c r="E98" s="91"/>
      <c r="F98" s="91"/>
      <c r="G98" s="124"/>
      <c r="H98" s="124"/>
      <c r="I98" s="58"/>
      <c r="J98" s="92"/>
      <c r="K98" s="92"/>
      <c r="L98" s="92"/>
      <c r="M98" s="92"/>
      <c r="N98" s="92"/>
      <c r="O98" s="92"/>
      <c r="P98" s="92"/>
    </row>
    <row r="99" spans="1:16" x14ac:dyDescent="0.3">
      <c r="D99" s="128"/>
      <c r="E99" s="128"/>
      <c r="F99" s="128"/>
      <c r="G99" s="125"/>
    </row>
    <row r="100" spans="1:16" x14ac:dyDescent="0.3">
      <c r="D100" s="128"/>
      <c r="E100" s="128"/>
      <c r="F100" s="128"/>
      <c r="G100" s="125"/>
    </row>
    <row r="101" spans="1:16" x14ac:dyDescent="0.3">
      <c r="D101" s="128"/>
      <c r="E101" s="128"/>
      <c r="F101" s="128"/>
      <c r="G101" s="124"/>
    </row>
    <row r="102" spans="1:16" x14ac:dyDescent="0.3">
      <c r="F102" s="91"/>
      <c r="G102" s="126"/>
    </row>
    <row r="103" spans="1:16" x14ac:dyDescent="0.3">
      <c r="F103" s="91"/>
      <c r="G103" s="126"/>
    </row>
    <row r="104" spans="1:16" x14ac:dyDescent="0.3">
      <c r="F104" s="91"/>
      <c r="G104" s="126">
        <f>D35-1697000</f>
        <v>0</v>
      </c>
    </row>
    <row r="105" spans="1:16" x14ac:dyDescent="0.3">
      <c r="F105" s="91"/>
      <c r="G105" s="126"/>
    </row>
    <row r="106" spans="1:16" x14ac:dyDescent="0.3">
      <c r="F106" s="91"/>
      <c r="G106" s="126"/>
    </row>
    <row r="107" spans="1:16" x14ac:dyDescent="0.3">
      <c r="F107" s="91"/>
      <c r="G107" s="126"/>
    </row>
    <row r="108" spans="1:16" x14ac:dyDescent="0.3">
      <c r="F108" s="91"/>
      <c r="G108" s="126"/>
    </row>
    <row r="109" spans="1:16" x14ac:dyDescent="0.3">
      <c r="F109" s="101"/>
    </row>
    <row r="112" spans="1:16" x14ac:dyDescent="0.3">
      <c r="I112" s="113"/>
    </row>
  </sheetData>
  <mergeCells count="61">
    <mergeCell ref="I50:I51"/>
    <mergeCell ref="I36:I37"/>
    <mergeCell ref="I92:I93"/>
    <mergeCell ref="I94:I95"/>
    <mergeCell ref="I40:I41"/>
    <mergeCell ref="I42:I43"/>
    <mergeCell ref="I44:I45"/>
    <mergeCell ref="I46:I47"/>
    <mergeCell ref="I48:I49"/>
    <mergeCell ref="H44:H45"/>
    <mergeCell ref="D49:D50"/>
    <mergeCell ref="E70:E71"/>
    <mergeCell ref="G70:G71"/>
    <mergeCell ref="H70:H72"/>
    <mergeCell ref="D56:D67"/>
    <mergeCell ref="D53:D55"/>
    <mergeCell ref="F70:F71"/>
    <mergeCell ref="M5:O5"/>
    <mergeCell ref="O16:O18"/>
    <mergeCell ref="C42:C43"/>
    <mergeCell ref="C35:C37"/>
    <mergeCell ref="C26:C28"/>
    <mergeCell ref="C38:C41"/>
    <mergeCell ref="A15:O15"/>
    <mergeCell ref="A16:A18"/>
    <mergeCell ref="E16:E18"/>
    <mergeCell ref="H16:H18"/>
    <mergeCell ref="J16:J18"/>
    <mergeCell ref="K36:K37"/>
    <mergeCell ref="L36:L37"/>
    <mergeCell ref="M36:M37"/>
    <mergeCell ref="E36:E37"/>
    <mergeCell ref="H36:H37"/>
    <mergeCell ref="A96:C96"/>
    <mergeCell ref="C49:C50"/>
    <mergeCell ref="C44:C45"/>
    <mergeCell ref="C70:C72"/>
    <mergeCell ref="A56:A58"/>
    <mergeCell ref="A44:A45"/>
    <mergeCell ref="C56:C58"/>
    <mergeCell ref="C53:C55"/>
    <mergeCell ref="C86:C88"/>
    <mergeCell ref="B19:B93"/>
    <mergeCell ref="C76:C77"/>
    <mergeCell ref="C78:C79"/>
    <mergeCell ref="O85:O86"/>
    <mergeCell ref="K16:K18"/>
    <mergeCell ref="L16:L18"/>
    <mergeCell ref="I38:I39"/>
    <mergeCell ref="B16:D17"/>
    <mergeCell ref="F16:F18"/>
    <mergeCell ref="G16:G18"/>
    <mergeCell ref="C31:C32"/>
    <mergeCell ref="I16:I18"/>
    <mergeCell ref="N36:N37"/>
    <mergeCell ref="O36:O37"/>
    <mergeCell ref="M16:M18"/>
    <mergeCell ref="N16:N18"/>
    <mergeCell ref="O70:O72"/>
    <mergeCell ref="J36:J37"/>
    <mergeCell ref="E44:E45"/>
  </mergeCells>
  <phoneticPr fontId="31" type="noConversion"/>
  <pageMargins left="0" right="0" top="0" bottom="0" header="0.31496062992125984" footer="0.31496062992125984"/>
  <pageSetup paperSize="9" scale="85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S82"/>
  <sheetViews>
    <sheetView topLeftCell="A58" workbookViewId="0">
      <selection activeCell="E8" sqref="E8"/>
    </sheetView>
  </sheetViews>
  <sheetFormatPr baseColWidth="10" defaultRowHeight="14.4" x14ac:dyDescent="0.3"/>
  <sheetData>
    <row r="2" spans="3:16" x14ac:dyDescent="0.3">
      <c r="C2" s="2" t="s">
        <v>0</v>
      </c>
      <c r="N2" s="2" t="s">
        <v>1</v>
      </c>
    </row>
    <row r="3" spans="3:16" x14ac:dyDescent="0.3">
      <c r="C3" s="2" t="s">
        <v>2</v>
      </c>
      <c r="L3" s="3" t="s">
        <v>3</v>
      </c>
    </row>
    <row r="4" spans="3:16" x14ac:dyDescent="0.3">
      <c r="C4" s="2" t="s">
        <v>4</v>
      </c>
      <c r="O4" s="2" t="s">
        <v>5</v>
      </c>
    </row>
    <row r="5" spans="3:16" x14ac:dyDescent="0.3">
      <c r="C5" s="2" t="s">
        <v>6</v>
      </c>
    </row>
    <row r="6" spans="3:16" x14ac:dyDescent="0.3">
      <c r="C6" s="2" t="s">
        <v>7</v>
      </c>
      <c r="P6" s="2" t="s">
        <v>8</v>
      </c>
    </row>
    <row r="7" spans="3:16" x14ac:dyDescent="0.3">
      <c r="C7" s="2" t="s">
        <v>9</v>
      </c>
    </row>
    <row r="8" spans="3:16" x14ac:dyDescent="0.3">
      <c r="C8" s="2" t="s">
        <v>10</v>
      </c>
    </row>
    <row r="9" spans="3:16" x14ac:dyDescent="0.3">
      <c r="C9" s="4" t="s">
        <v>11</v>
      </c>
    </row>
    <row r="10" spans="3:16" x14ac:dyDescent="0.3">
      <c r="C10" s="5"/>
    </row>
    <row r="11" spans="3:16" x14ac:dyDescent="0.3">
      <c r="C11" s="6"/>
    </row>
    <row r="12" spans="3:16" x14ac:dyDescent="0.3">
      <c r="C12" s="7"/>
    </row>
    <row r="13" spans="3:16" x14ac:dyDescent="0.3">
      <c r="C13" s="6"/>
    </row>
    <row r="14" spans="3:16" x14ac:dyDescent="0.3">
      <c r="C14" s="6"/>
    </row>
    <row r="15" spans="3:16" x14ac:dyDescent="0.3">
      <c r="C15" s="6"/>
    </row>
    <row r="16" spans="3:16" x14ac:dyDescent="0.3">
      <c r="C16" s="6"/>
    </row>
    <row r="17" spans="3:18" ht="15" thickBot="1" x14ac:dyDescent="0.35">
      <c r="C17" s="6"/>
    </row>
    <row r="18" spans="3:18" ht="15" thickBot="1" x14ac:dyDescent="0.35">
      <c r="C18" s="225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7"/>
    </row>
    <row r="19" spans="3:18" ht="20.399999999999999" x14ac:dyDescent="0.3">
      <c r="C19" s="222" t="s">
        <v>12</v>
      </c>
      <c r="D19" s="228" t="s">
        <v>13</v>
      </c>
      <c r="E19" s="229"/>
      <c r="F19" s="229"/>
      <c r="G19" s="230"/>
      <c r="H19" s="222" t="s">
        <v>15</v>
      </c>
      <c r="I19" s="222" t="s">
        <v>16</v>
      </c>
      <c r="J19" s="8" t="s">
        <v>17</v>
      </c>
      <c r="K19" s="222" t="s">
        <v>19</v>
      </c>
      <c r="L19" s="222" t="s">
        <v>20</v>
      </c>
      <c r="M19" s="222" t="s">
        <v>21</v>
      </c>
      <c r="N19" s="222" t="s">
        <v>22</v>
      </c>
      <c r="O19" s="8" t="s">
        <v>23</v>
      </c>
      <c r="P19" s="8" t="s">
        <v>25</v>
      </c>
      <c r="Q19" s="222" t="s">
        <v>27</v>
      </c>
      <c r="R19" s="222" t="s">
        <v>28</v>
      </c>
    </row>
    <row r="20" spans="3:18" ht="21" thickBot="1" x14ac:dyDescent="0.35">
      <c r="C20" s="223"/>
      <c r="D20" s="231" t="s">
        <v>14</v>
      </c>
      <c r="E20" s="232"/>
      <c r="F20" s="232"/>
      <c r="G20" s="233"/>
      <c r="H20" s="223"/>
      <c r="I20" s="223"/>
      <c r="J20" s="8" t="s">
        <v>18</v>
      </c>
      <c r="K20" s="223"/>
      <c r="L20" s="223"/>
      <c r="M20" s="223"/>
      <c r="N20" s="223"/>
      <c r="O20" s="8" t="s">
        <v>24</v>
      </c>
      <c r="P20" s="8" t="s">
        <v>26</v>
      </c>
      <c r="Q20" s="223"/>
      <c r="R20" s="223"/>
    </row>
    <row r="21" spans="3:18" ht="20.399999999999999" x14ac:dyDescent="0.3">
      <c r="C21" s="223"/>
      <c r="D21" s="222" t="s">
        <v>29</v>
      </c>
      <c r="E21" s="8" t="s">
        <v>13</v>
      </c>
      <c r="F21" s="222" t="s">
        <v>30</v>
      </c>
      <c r="G21" s="8" t="s">
        <v>31</v>
      </c>
      <c r="H21" s="223"/>
      <c r="I21" s="223"/>
      <c r="J21" s="9"/>
      <c r="K21" s="223"/>
      <c r="L21" s="223"/>
      <c r="M21" s="223"/>
      <c r="N21" s="223"/>
      <c r="O21" s="9"/>
      <c r="P21" s="9"/>
      <c r="Q21" s="223"/>
      <c r="R21" s="223"/>
    </row>
    <row r="22" spans="3:18" ht="15" thickBot="1" x14ac:dyDescent="0.35">
      <c r="C22" s="224"/>
      <c r="D22" s="224"/>
      <c r="E22" s="11" t="s">
        <v>14</v>
      </c>
      <c r="F22" s="224"/>
      <c r="G22" s="11" t="s">
        <v>32</v>
      </c>
      <c r="H22" s="224"/>
      <c r="I22" s="224"/>
      <c r="J22" s="10"/>
      <c r="K22" s="224"/>
      <c r="L22" s="224"/>
      <c r="M22" s="224"/>
      <c r="N22" s="224"/>
      <c r="O22" s="10"/>
      <c r="P22" s="10"/>
      <c r="Q22" s="224"/>
      <c r="R22" s="224"/>
    </row>
    <row r="23" spans="3:18" ht="24.6" thickBot="1" x14ac:dyDescent="0.35">
      <c r="C23" s="12"/>
      <c r="D23" s="168" t="s">
        <v>33</v>
      </c>
      <c r="E23" s="14" t="s">
        <v>34</v>
      </c>
      <c r="F23" s="15"/>
      <c r="G23" s="16">
        <v>100000000</v>
      </c>
      <c r="H23" s="17"/>
      <c r="I23" s="16">
        <v>100000000</v>
      </c>
      <c r="J23" s="18" t="s">
        <v>35</v>
      </c>
      <c r="K23" s="14" t="s">
        <v>36</v>
      </c>
      <c r="L23" s="19">
        <v>45299</v>
      </c>
      <c r="M23" s="14" t="s">
        <v>37</v>
      </c>
      <c r="N23" s="14" t="s">
        <v>37</v>
      </c>
      <c r="O23" s="19">
        <v>45314</v>
      </c>
      <c r="P23" s="14" t="s">
        <v>38</v>
      </c>
      <c r="Q23" s="15"/>
      <c r="R23" s="15"/>
    </row>
    <row r="24" spans="3:18" ht="48.6" thickBot="1" x14ac:dyDescent="0.35">
      <c r="C24" s="12"/>
      <c r="D24" s="174"/>
      <c r="E24" s="18" t="s">
        <v>39</v>
      </c>
      <c r="F24" s="15"/>
      <c r="G24" s="20" t="s">
        <v>40</v>
      </c>
      <c r="H24" s="17"/>
      <c r="I24" s="20" t="s">
        <v>40</v>
      </c>
      <c r="J24" s="18" t="s">
        <v>41</v>
      </c>
      <c r="K24" s="14" t="s">
        <v>42</v>
      </c>
      <c r="L24" s="19">
        <v>45327</v>
      </c>
      <c r="M24" s="19">
        <v>45331</v>
      </c>
      <c r="N24" s="14" t="s">
        <v>43</v>
      </c>
      <c r="O24" s="19">
        <v>45345</v>
      </c>
      <c r="P24" s="14" t="s">
        <v>44</v>
      </c>
      <c r="Q24" s="15"/>
      <c r="R24" s="15"/>
    </row>
    <row r="25" spans="3:18" ht="36.6" thickBot="1" x14ac:dyDescent="0.35">
      <c r="C25" s="12"/>
      <c r="D25" s="174"/>
      <c r="E25" s="18" t="s">
        <v>45</v>
      </c>
      <c r="F25" s="15"/>
      <c r="G25" s="16">
        <v>4000000</v>
      </c>
      <c r="H25" s="17"/>
      <c r="I25" s="16">
        <v>4000000</v>
      </c>
      <c r="J25" s="18" t="s">
        <v>46</v>
      </c>
      <c r="K25" s="14" t="s">
        <v>42</v>
      </c>
      <c r="L25" s="19">
        <v>45334</v>
      </c>
      <c r="M25" s="19">
        <v>45337</v>
      </c>
      <c r="N25" s="14" t="s">
        <v>43</v>
      </c>
      <c r="O25" s="19">
        <v>45348</v>
      </c>
      <c r="P25" s="14" t="s">
        <v>44</v>
      </c>
      <c r="Q25" s="15"/>
      <c r="R25" s="15"/>
    </row>
    <row r="26" spans="3:18" ht="36.6" thickBot="1" x14ac:dyDescent="0.35">
      <c r="C26" s="12"/>
      <c r="D26" s="174"/>
      <c r="E26" s="18" t="s">
        <v>47</v>
      </c>
      <c r="F26" s="15"/>
      <c r="G26" s="20" t="s">
        <v>48</v>
      </c>
      <c r="H26" s="17"/>
      <c r="I26" s="16">
        <v>3556500</v>
      </c>
      <c r="J26" s="18" t="s">
        <v>49</v>
      </c>
      <c r="K26" s="14" t="s">
        <v>42</v>
      </c>
      <c r="L26" s="19">
        <v>45324</v>
      </c>
      <c r="M26" s="19">
        <v>45329</v>
      </c>
      <c r="N26" s="14" t="s">
        <v>43</v>
      </c>
      <c r="O26" s="19">
        <v>45343</v>
      </c>
      <c r="P26" s="14" t="s">
        <v>44</v>
      </c>
      <c r="Q26" s="15"/>
      <c r="R26" s="15"/>
    </row>
    <row r="27" spans="3:18" ht="48.6" thickBot="1" x14ac:dyDescent="0.35">
      <c r="C27" s="12"/>
      <c r="D27" s="169"/>
      <c r="E27" s="14" t="s">
        <v>50</v>
      </c>
      <c r="F27" s="15"/>
      <c r="G27" s="20" t="s">
        <v>51</v>
      </c>
      <c r="H27" s="21"/>
      <c r="I27" s="20" t="s">
        <v>52</v>
      </c>
      <c r="J27" s="18" t="s">
        <v>53</v>
      </c>
      <c r="K27" s="14" t="s">
        <v>54</v>
      </c>
      <c r="L27" s="19">
        <v>45306</v>
      </c>
      <c r="M27" s="19">
        <v>45316</v>
      </c>
      <c r="N27" s="14" t="s">
        <v>43</v>
      </c>
      <c r="O27" s="19">
        <v>45332</v>
      </c>
      <c r="P27" s="14" t="s">
        <v>44</v>
      </c>
      <c r="Q27" s="22"/>
      <c r="R27" s="22"/>
    </row>
    <row r="29" spans="3:18" ht="15" thickBot="1" x14ac:dyDescent="0.35">
      <c r="C29" s="24"/>
    </row>
    <row r="30" spans="3:18" ht="36.6" thickBot="1" x14ac:dyDescent="0.35">
      <c r="C30" s="25"/>
      <c r="D30" s="168" t="s">
        <v>33</v>
      </c>
      <c r="E30" s="179" t="s">
        <v>55</v>
      </c>
      <c r="F30" s="218"/>
      <c r="G30" s="175">
        <v>14517500</v>
      </c>
      <c r="H30" s="182" t="s">
        <v>56</v>
      </c>
      <c r="I30" s="26" t="s">
        <v>57</v>
      </c>
      <c r="J30" s="27" t="s">
        <v>58</v>
      </c>
      <c r="K30" s="28" t="s">
        <v>59</v>
      </c>
      <c r="L30" s="28" t="s">
        <v>60</v>
      </c>
      <c r="M30" s="28" t="s">
        <v>61</v>
      </c>
      <c r="N30" s="28" t="s">
        <v>43</v>
      </c>
      <c r="O30" s="29">
        <v>45329</v>
      </c>
      <c r="P30" s="30" t="s">
        <v>44</v>
      </c>
      <c r="Q30" s="23"/>
      <c r="R30" s="23"/>
    </row>
    <row r="31" spans="3:18" ht="48.6" thickBot="1" x14ac:dyDescent="0.35">
      <c r="C31" s="12"/>
      <c r="D31" s="174"/>
      <c r="E31" s="180"/>
      <c r="F31" s="219"/>
      <c r="G31" s="176"/>
      <c r="H31" s="183"/>
      <c r="I31" s="31">
        <v>1155000</v>
      </c>
      <c r="J31" s="32" t="s">
        <v>62</v>
      </c>
      <c r="K31" s="14" t="s">
        <v>42</v>
      </c>
      <c r="L31" s="19">
        <v>45301</v>
      </c>
      <c r="M31" s="19">
        <v>45306</v>
      </c>
      <c r="N31" s="14" t="s">
        <v>43</v>
      </c>
      <c r="O31" s="19">
        <v>45320</v>
      </c>
      <c r="P31" s="14" t="s">
        <v>38</v>
      </c>
      <c r="Q31" s="22"/>
      <c r="R31" s="22"/>
    </row>
    <row r="32" spans="3:18" ht="72.599999999999994" thickBot="1" x14ac:dyDescent="0.35">
      <c r="C32" s="33"/>
      <c r="D32" s="174"/>
      <c r="E32" s="18" t="s">
        <v>63</v>
      </c>
      <c r="F32" s="21"/>
      <c r="G32" s="34" t="s">
        <v>64</v>
      </c>
      <c r="H32" s="21"/>
      <c r="I32" s="35" t="s">
        <v>64</v>
      </c>
      <c r="J32" s="18" t="s">
        <v>65</v>
      </c>
      <c r="K32" s="14" t="s">
        <v>54</v>
      </c>
      <c r="L32" s="14" t="s">
        <v>66</v>
      </c>
      <c r="M32" s="14" t="s">
        <v>61</v>
      </c>
      <c r="N32" s="14" t="s">
        <v>43</v>
      </c>
      <c r="O32" s="19">
        <v>45331</v>
      </c>
      <c r="P32" s="14" t="s">
        <v>38</v>
      </c>
      <c r="Q32" s="22"/>
      <c r="R32" s="22"/>
    </row>
    <row r="33" spans="3:19" ht="20.25" customHeight="1" x14ac:dyDescent="0.3">
      <c r="C33" s="216"/>
      <c r="D33" s="174"/>
      <c r="E33" s="179" t="s">
        <v>67</v>
      </c>
      <c r="F33" s="218"/>
      <c r="G33" s="182" t="s">
        <v>68</v>
      </c>
      <c r="H33" s="218"/>
      <c r="I33" s="220">
        <v>800000</v>
      </c>
      <c r="J33" s="179" t="s">
        <v>69</v>
      </c>
      <c r="K33" s="168" t="s">
        <v>36</v>
      </c>
      <c r="L33" s="170">
        <v>45307</v>
      </c>
      <c r="M33" s="168" t="s">
        <v>37</v>
      </c>
      <c r="N33" s="168" t="s">
        <v>43</v>
      </c>
      <c r="O33" s="36"/>
      <c r="P33" s="168" t="s">
        <v>44</v>
      </c>
      <c r="Q33" s="189"/>
      <c r="R33" s="189"/>
    </row>
    <row r="34" spans="3:19" ht="15" thickBot="1" x14ac:dyDescent="0.35">
      <c r="C34" s="217"/>
      <c r="D34" s="174"/>
      <c r="E34" s="181"/>
      <c r="F34" s="219"/>
      <c r="G34" s="185"/>
      <c r="H34" s="219"/>
      <c r="I34" s="221"/>
      <c r="J34" s="180"/>
      <c r="K34" s="169"/>
      <c r="L34" s="171"/>
      <c r="M34" s="169"/>
      <c r="N34" s="169"/>
      <c r="O34" s="37">
        <v>45322</v>
      </c>
      <c r="P34" s="169"/>
      <c r="Q34" s="190"/>
      <c r="R34" s="190"/>
    </row>
    <row r="35" spans="3:19" ht="60.6" thickBot="1" x14ac:dyDescent="0.35">
      <c r="C35" s="33"/>
      <c r="D35" s="174"/>
      <c r="E35" s="180"/>
      <c r="F35" s="21"/>
      <c r="G35" s="183"/>
      <c r="H35" s="21"/>
      <c r="I35" s="16">
        <v>3000000</v>
      </c>
      <c r="J35" s="18" t="s">
        <v>70</v>
      </c>
      <c r="K35" s="14" t="s">
        <v>71</v>
      </c>
      <c r="L35" s="19">
        <v>45308</v>
      </c>
      <c r="M35" s="19">
        <v>45313</v>
      </c>
      <c r="N35" s="14" t="s">
        <v>43</v>
      </c>
      <c r="O35" s="19">
        <v>45327</v>
      </c>
      <c r="P35" s="14" t="s">
        <v>43</v>
      </c>
      <c r="Q35" s="22"/>
      <c r="R35" s="22"/>
    </row>
    <row r="36" spans="3:19" ht="48.6" thickBot="1" x14ac:dyDescent="0.35">
      <c r="C36" s="33"/>
      <c r="D36" s="174"/>
      <c r="E36" s="18" t="s">
        <v>72</v>
      </c>
      <c r="F36" s="21"/>
      <c r="G36" s="20" t="s">
        <v>73</v>
      </c>
      <c r="H36" s="38"/>
      <c r="I36" s="39" t="s">
        <v>74</v>
      </c>
      <c r="J36" s="18" t="s">
        <v>75</v>
      </c>
      <c r="K36" s="14" t="s">
        <v>42</v>
      </c>
      <c r="L36" s="14" t="s">
        <v>76</v>
      </c>
      <c r="M36" s="14" t="s">
        <v>77</v>
      </c>
      <c r="N36" s="11" t="s">
        <v>43</v>
      </c>
      <c r="O36" s="14" t="s">
        <v>78</v>
      </c>
      <c r="P36" s="40" t="s">
        <v>38</v>
      </c>
      <c r="Q36" s="22"/>
      <c r="R36" s="22"/>
    </row>
    <row r="37" spans="3:19" ht="72.599999999999994" thickBot="1" x14ac:dyDescent="0.35">
      <c r="C37" s="33"/>
      <c r="D37" s="174"/>
      <c r="E37" s="179" t="s">
        <v>79</v>
      </c>
      <c r="F37" s="21"/>
      <c r="G37" s="182" t="s">
        <v>80</v>
      </c>
      <c r="H37" s="177"/>
      <c r="I37" s="41">
        <v>10000000</v>
      </c>
      <c r="J37" s="18" t="s">
        <v>81</v>
      </c>
      <c r="K37" s="168" t="s">
        <v>54</v>
      </c>
      <c r="L37" s="170">
        <v>45356</v>
      </c>
      <c r="M37" s="170">
        <v>45366</v>
      </c>
      <c r="N37" s="168" t="s">
        <v>43</v>
      </c>
      <c r="O37" s="170">
        <v>45380</v>
      </c>
      <c r="P37" s="168" t="s">
        <v>38</v>
      </c>
      <c r="Q37" s="22"/>
      <c r="R37" s="22"/>
    </row>
    <row r="38" spans="3:19" ht="72.599999999999994" thickBot="1" x14ac:dyDescent="0.35">
      <c r="C38" s="33"/>
      <c r="D38" s="174"/>
      <c r="E38" s="180"/>
      <c r="F38" s="21"/>
      <c r="G38" s="183"/>
      <c r="H38" s="178"/>
      <c r="I38" s="20" t="s">
        <v>82</v>
      </c>
      <c r="J38" s="18" t="s">
        <v>83</v>
      </c>
      <c r="K38" s="169"/>
      <c r="L38" s="171"/>
      <c r="M38" s="171"/>
      <c r="N38" s="169"/>
      <c r="O38" s="171"/>
      <c r="P38" s="169"/>
      <c r="Q38" s="22"/>
      <c r="R38" s="22"/>
    </row>
    <row r="39" spans="3:19" ht="36.6" thickBot="1" x14ac:dyDescent="0.35">
      <c r="C39" s="33"/>
      <c r="D39" s="174"/>
      <c r="E39" s="18" t="s">
        <v>84</v>
      </c>
      <c r="F39" s="21"/>
      <c r="G39" s="16">
        <v>3000000</v>
      </c>
      <c r="H39" s="38"/>
      <c r="I39" s="16">
        <v>3000000</v>
      </c>
      <c r="J39" s="18" t="s">
        <v>85</v>
      </c>
      <c r="K39" s="14" t="s">
        <v>42</v>
      </c>
      <c r="L39" s="19">
        <v>45303</v>
      </c>
      <c r="M39" s="19">
        <v>45306</v>
      </c>
      <c r="N39" s="14" t="s">
        <v>43</v>
      </c>
      <c r="O39" s="19">
        <v>45317</v>
      </c>
      <c r="P39" s="14" t="s">
        <v>44</v>
      </c>
      <c r="Q39" s="22"/>
      <c r="R39" s="22"/>
    </row>
    <row r="40" spans="3:19" ht="36.6" thickBot="1" x14ac:dyDescent="0.35">
      <c r="C40" s="33"/>
      <c r="D40" s="174"/>
      <c r="E40" s="179" t="s">
        <v>86</v>
      </c>
      <c r="F40" s="42"/>
      <c r="G40" s="182" t="s">
        <v>87</v>
      </c>
      <c r="H40" s="38"/>
      <c r="I40" s="20" t="s">
        <v>88</v>
      </c>
      <c r="J40" s="18" t="s">
        <v>89</v>
      </c>
      <c r="K40" s="14" t="s">
        <v>42</v>
      </c>
      <c r="L40" s="19">
        <v>45331</v>
      </c>
      <c r="M40" s="19">
        <v>45336</v>
      </c>
      <c r="N40" s="14" t="s">
        <v>43</v>
      </c>
      <c r="O40" s="14" t="s">
        <v>90</v>
      </c>
      <c r="P40" s="14" t="s">
        <v>38</v>
      </c>
      <c r="Q40" s="15"/>
      <c r="R40" s="15"/>
    </row>
    <row r="41" spans="3:19" ht="60.6" thickBot="1" x14ac:dyDescent="0.35">
      <c r="C41" s="33"/>
      <c r="D41" s="174"/>
      <c r="E41" s="181"/>
      <c r="F41" s="42"/>
      <c r="G41" s="185"/>
      <c r="H41" s="38"/>
      <c r="I41" s="16">
        <v>3500000</v>
      </c>
      <c r="J41" s="18" t="s">
        <v>91</v>
      </c>
      <c r="K41" s="168" t="s">
        <v>42</v>
      </c>
      <c r="L41" s="170">
        <v>45315</v>
      </c>
      <c r="M41" s="170">
        <v>45320</v>
      </c>
      <c r="N41" s="168" t="s">
        <v>43</v>
      </c>
      <c r="O41" s="170">
        <v>45336</v>
      </c>
      <c r="P41" s="14" t="s">
        <v>38</v>
      </c>
      <c r="Q41" s="38"/>
      <c r="R41" s="38"/>
    </row>
    <row r="42" spans="3:19" ht="48.6" thickBot="1" x14ac:dyDescent="0.35">
      <c r="C42" s="33"/>
      <c r="D42" s="174"/>
      <c r="E42" s="181"/>
      <c r="F42" s="42"/>
      <c r="G42" s="185"/>
      <c r="H42" s="38"/>
      <c r="I42" s="16">
        <v>1000000</v>
      </c>
      <c r="J42" s="18" t="s">
        <v>92</v>
      </c>
      <c r="K42" s="169"/>
      <c r="L42" s="171"/>
      <c r="M42" s="171"/>
      <c r="N42" s="169"/>
      <c r="O42" s="171"/>
      <c r="P42" s="14" t="s">
        <v>44</v>
      </c>
      <c r="Q42" s="38"/>
      <c r="R42" s="38"/>
    </row>
    <row r="43" spans="3:19" ht="48.6" thickBot="1" x14ac:dyDescent="0.35">
      <c r="C43" s="33"/>
      <c r="D43" s="169"/>
      <c r="E43" s="180"/>
      <c r="F43" s="42"/>
      <c r="G43" s="183"/>
      <c r="H43" s="38"/>
      <c r="I43" s="20" t="s">
        <v>93</v>
      </c>
      <c r="J43" s="18" t="s">
        <v>94</v>
      </c>
      <c r="K43" s="14" t="s">
        <v>42</v>
      </c>
      <c r="L43" s="19">
        <v>45309</v>
      </c>
      <c r="M43" s="19">
        <v>45313</v>
      </c>
      <c r="N43" s="14" t="s">
        <v>95</v>
      </c>
      <c r="O43" s="19">
        <v>45321</v>
      </c>
      <c r="P43" s="14" t="s">
        <v>44</v>
      </c>
      <c r="Q43" s="38"/>
      <c r="R43" s="38"/>
    </row>
    <row r="44" spans="3:19" ht="15" thickBot="1" x14ac:dyDescent="0.35">
      <c r="C44" s="43"/>
    </row>
    <row r="45" spans="3:19" ht="24.6" thickBot="1" x14ac:dyDescent="0.35">
      <c r="C45" s="172"/>
      <c r="D45" s="168" t="s">
        <v>33</v>
      </c>
      <c r="E45" s="179" t="s">
        <v>96</v>
      </c>
      <c r="F45" s="182" t="s">
        <v>97</v>
      </c>
      <c r="G45" s="203"/>
      <c r="H45" s="204"/>
      <c r="I45" s="44" t="s">
        <v>98</v>
      </c>
      <c r="J45" s="45" t="s">
        <v>99</v>
      </c>
      <c r="K45" s="168" t="s">
        <v>36</v>
      </c>
      <c r="L45" s="170">
        <v>45286</v>
      </c>
      <c r="M45" s="168" t="s">
        <v>37</v>
      </c>
      <c r="N45" s="168" t="s">
        <v>37</v>
      </c>
      <c r="O45" s="170">
        <v>45305</v>
      </c>
      <c r="P45" s="46"/>
      <c r="Q45" s="172"/>
      <c r="R45" s="172"/>
      <c r="S45" s="47"/>
    </row>
    <row r="46" spans="3:19" ht="24.6" thickBot="1" x14ac:dyDescent="0.35">
      <c r="C46" s="173"/>
      <c r="D46" s="174"/>
      <c r="E46" s="180"/>
      <c r="F46" s="183"/>
      <c r="G46" s="203"/>
      <c r="H46" s="204"/>
      <c r="I46" s="20" t="s">
        <v>101</v>
      </c>
      <c r="J46" s="18" t="s">
        <v>102</v>
      </c>
      <c r="K46" s="169"/>
      <c r="L46" s="171"/>
      <c r="M46" s="169"/>
      <c r="N46" s="169"/>
      <c r="O46" s="171"/>
      <c r="P46" s="14" t="s">
        <v>100</v>
      </c>
      <c r="Q46" s="173"/>
      <c r="R46" s="173"/>
      <c r="S46" s="47"/>
    </row>
    <row r="47" spans="3:19" ht="36.6" thickBot="1" x14ac:dyDescent="0.35">
      <c r="C47" s="12"/>
      <c r="D47" s="174"/>
      <c r="E47" s="18" t="s">
        <v>103</v>
      </c>
      <c r="F47" s="20" t="s">
        <v>93</v>
      </c>
      <c r="G47" s="203"/>
      <c r="H47" s="204"/>
      <c r="I47" s="20" t="s">
        <v>93</v>
      </c>
      <c r="J47" s="18" t="s">
        <v>104</v>
      </c>
      <c r="K47" s="40" t="s">
        <v>36</v>
      </c>
      <c r="L47" s="19">
        <v>45278</v>
      </c>
      <c r="M47" s="15"/>
      <c r="N47" s="14" t="s">
        <v>43</v>
      </c>
      <c r="O47" s="19">
        <v>45293</v>
      </c>
      <c r="P47" s="14" t="s">
        <v>105</v>
      </c>
      <c r="Q47" s="15"/>
      <c r="R47" s="15"/>
      <c r="S47" s="47"/>
    </row>
    <row r="48" spans="3:19" ht="27" thickBot="1" x14ac:dyDescent="0.35">
      <c r="C48" s="12"/>
      <c r="D48" s="174"/>
      <c r="E48" s="18" t="s">
        <v>106</v>
      </c>
      <c r="F48" s="16">
        <v>2000000</v>
      </c>
      <c r="G48" s="203"/>
      <c r="H48" s="204"/>
      <c r="I48" s="16">
        <v>2000000</v>
      </c>
      <c r="J48" s="18" t="s">
        <v>107</v>
      </c>
      <c r="K48" s="40" t="s">
        <v>36</v>
      </c>
      <c r="L48" s="19">
        <v>45371</v>
      </c>
      <c r="M48" s="15"/>
      <c r="N48" s="14" t="s">
        <v>43</v>
      </c>
      <c r="O48" s="19">
        <v>45387</v>
      </c>
      <c r="P48" s="14" t="s">
        <v>44</v>
      </c>
      <c r="Q48" s="15"/>
      <c r="R48" s="15"/>
      <c r="S48" s="47"/>
    </row>
    <row r="49" spans="3:19" ht="60.6" thickBot="1" x14ac:dyDescent="0.35">
      <c r="C49" s="12"/>
      <c r="D49" s="174"/>
      <c r="E49" s="18" t="s">
        <v>108</v>
      </c>
      <c r="F49" s="16">
        <v>5000000</v>
      </c>
      <c r="G49" s="203"/>
      <c r="H49" s="204"/>
      <c r="I49" s="16">
        <v>5000000</v>
      </c>
      <c r="J49" s="18" t="s">
        <v>109</v>
      </c>
      <c r="K49" s="14" t="s">
        <v>42</v>
      </c>
      <c r="L49" s="19">
        <v>45392</v>
      </c>
      <c r="M49" s="19">
        <v>45397</v>
      </c>
      <c r="N49" s="14" t="s">
        <v>43</v>
      </c>
      <c r="O49" s="19">
        <v>45412</v>
      </c>
      <c r="P49" s="14" t="s">
        <v>38</v>
      </c>
      <c r="Q49" s="15"/>
      <c r="R49" s="15"/>
      <c r="S49" s="47"/>
    </row>
    <row r="50" spans="3:19" ht="84.6" thickBot="1" x14ac:dyDescent="0.35">
      <c r="C50" s="12"/>
      <c r="D50" s="174"/>
      <c r="E50" s="18" t="s">
        <v>110</v>
      </c>
      <c r="F50" s="20" t="s">
        <v>111</v>
      </c>
      <c r="G50" s="203"/>
      <c r="H50" s="204"/>
      <c r="I50" s="20" t="s">
        <v>111</v>
      </c>
      <c r="J50" s="18" t="s">
        <v>112</v>
      </c>
      <c r="K50" s="14" t="s">
        <v>113</v>
      </c>
      <c r="L50" s="19">
        <v>45306</v>
      </c>
      <c r="M50" s="14" t="s">
        <v>37</v>
      </c>
      <c r="N50" s="14" t="s">
        <v>43</v>
      </c>
      <c r="O50" s="19">
        <v>45322</v>
      </c>
      <c r="P50" s="14" t="s">
        <v>114</v>
      </c>
      <c r="Q50" s="15"/>
      <c r="R50" s="22"/>
      <c r="S50" s="47"/>
    </row>
    <row r="51" spans="3:19" ht="72.599999999999994" thickBot="1" x14ac:dyDescent="0.35">
      <c r="C51" s="12"/>
      <c r="D51" s="174"/>
      <c r="E51" s="18" t="s">
        <v>115</v>
      </c>
      <c r="F51" s="48">
        <v>1800000</v>
      </c>
      <c r="G51" s="207"/>
      <c r="H51" s="208"/>
      <c r="I51" s="48">
        <v>1800000</v>
      </c>
      <c r="J51" s="18" t="s">
        <v>116</v>
      </c>
      <c r="K51" s="14" t="s">
        <v>113</v>
      </c>
      <c r="L51" s="19">
        <v>45306</v>
      </c>
      <c r="M51" s="14" t="s">
        <v>37</v>
      </c>
      <c r="N51" s="14" t="s">
        <v>43</v>
      </c>
      <c r="O51" s="19">
        <v>45322</v>
      </c>
      <c r="P51" s="14" t="s">
        <v>114</v>
      </c>
      <c r="Q51" s="15"/>
      <c r="R51" s="22"/>
      <c r="S51" s="49"/>
    </row>
    <row r="52" spans="3:19" ht="84.6" thickBot="1" x14ac:dyDescent="0.35">
      <c r="C52" s="12"/>
      <c r="D52" s="174"/>
      <c r="E52" s="179" t="s">
        <v>117</v>
      </c>
      <c r="F52" s="195" t="s">
        <v>118</v>
      </c>
      <c r="G52" s="210"/>
      <c r="H52" s="211"/>
      <c r="I52" s="34" t="s">
        <v>119</v>
      </c>
      <c r="J52" s="18" t="s">
        <v>120</v>
      </c>
      <c r="K52" s="14" t="s">
        <v>121</v>
      </c>
      <c r="L52" s="19">
        <v>45427</v>
      </c>
      <c r="M52" s="19">
        <v>45432</v>
      </c>
      <c r="N52" s="11" t="s">
        <v>43</v>
      </c>
      <c r="O52" s="19">
        <v>45448</v>
      </c>
      <c r="P52" s="14" t="s">
        <v>122</v>
      </c>
      <c r="Q52" s="50"/>
      <c r="R52" s="199"/>
      <c r="S52" s="200"/>
    </row>
    <row r="53" spans="3:19" ht="132.6" thickBot="1" x14ac:dyDescent="0.35">
      <c r="C53" s="12"/>
      <c r="D53" s="174"/>
      <c r="E53" s="181"/>
      <c r="F53" s="209"/>
      <c r="G53" s="212"/>
      <c r="H53" s="213"/>
      <c r="I53" s="34" t="s">
        <v>123</v>
      </c>
      <c r="J53" s="18" t="s">
        <v>124</v>
      </c>
      <c r="K53" s="14" t="s">
        <v>121</v>
      </c>
      <c r="L53" s="19">
        <v>45309</v>
      </c>
      <c r="M53" s="19">
        <v>45309</v>
      </c>
      <c r="N53" s="11" t="s">
        <v>43</v>
      </c>
      <c r="O53" s="19">
        <v>45324</v>
      </c>
      <c r="P53" s="14" t="s">
        <v>122</v>
      </c>
      <c r="Q53" s="50"/>
      <c r="R53" s="201"/>
      <c r="S53" s="202"/>
    </row>
    <row r="54" spans="3:19" ht="84.6" thickBot="1" x14ac:dyDescent="0.35">
      <c r="C54" s="12"/>
      <c r="D54" s="174"/>
      <c r="E54" s="180"/>
      <c r="F54" s="196"/>
      <c r="G54" s="214"/>
      <c r="H54" s="215"/>
      <c r="I54" s="34" t="s">
        <v>125</v>
      </c>
      <c r="J54" s="18" t="s">
        <v>126</v>
      </c>
      <c r="K54" s="14" t="s">
        <v>127</v>
      </c>
      <c r="L54" s="19">
        <v>45306</v>
      </c>
      <c r="M54" s="19">
        <v>45309</v>
      </c>
      <c r="N54" s="11" t="s">
        <v>43</v>
      </c>
      <c r="O54" s="19">
        <v>45324</v>
      </c>
      <c r="P54" s="14" t="s">
        <v>38</v>
      </c>
      <c r="Q54" s="50"/>
      <c r="R54" s="201"/>
      <c r="S54" s="202"/>
    </row>
    <row r="55" spans="3:19" ht="36.6" thickBot="1" x14ac:dyDescent="0.35">
      <c r="C55" s="12"/>
      <c r="D55" s="174"/>
      <c r="E55" s="18" t="s">
        <v>128</v>
      </c>
      <c r="F55" s="16">
        <v>9000000</v>
      </c>
      <c r="G55" s="38"/>
      <c r="H55" s="205">
        <v>9000000</v>
      </c>
      <c r="I55" s="206"/>
      <c r="J55" s="18" t="s">
        <v>129</v>
      </c>
      <c r="K55" s="14" t="s">
        <v>42</v>
      </c>
      <c r="L55" s="19">
        <v>45274</v>
      </c>
      <c r="M55" s="19">
        <v>45278</v>
      </c>
      <c r="N55" s="15"/>
      <c r="O55" s="19">
        <v>45289</v>
      </c>
      <c r="P55" s="14" t="s">
        <v>130</v>
      </c>
      <c r="Q55" s="22"/>
      <c r="R55" s="39" t="s">
        <v>131</v>
      </c>
      <c r="S55" s="47"/>
    </row>
    <row r="56" spans="3:19" ht="36.6" thickBot="1" x14ac:dyDescent="0.35">
      <c r="C56" s="172"/>
      <c r="D56" s="174"/>
      <c r="E56" s="179" t="s">
        <v>132</v>
      </c>
      <c r="F56" s="175">
        <v>15000000</v>
      </c>
      <c r="G56" s="177"/>
      <c r="H56" s="205">
        <v>12000000</v>
      </c>
      <c r="I56" s="206"/>
      <c r="J56" s="18" t="s">
        <v>133</v>
      </c>
      <c r="K56" s="168" t="s">
        <v>134</v>
      </c>
      <c r="L56" s="170">
        <v>45274</v>
      </c>
      <c r="M56" s="170">
        <v>45282</v>
      </c>
      <c r="N56" s="172"/>
      <c r="O56" s="170">
        <v>45289</v>
      </c>
      <c r="P56" s="168" t="s">
        <v>130</v>
      </c>
      <c r="Q56" s="189"/>
      <c r="R56" s="191" t="s">
        <v>131</v>
      </c>
      <c r="S56" s="47"/>
    </row>
    <row r="57" spans="3:19" ht="60.6" thickBot="1" x14ac:dyDescent="0.35">
      <c r="C57" s="173"/>
      <c r="D57" s="169"/>
      <c r="E57" s="180"/>
      <c r="F57" s="176"/>
      <c r="G57" s="178"/>
      <c r="H57" s="193" t="s">
        <v>135</v>
      </c>
      <c r="I57" s="194"/>
      <c r="J57" s="18" t="s">
        <v>136</v>
      </c>
      <c r="K57" s="169"/>
      <c r="L57" s="171"/>
      <c r="M57" s="171"/>
      <c r="N57" s="173"/>
      <c r="O57" s="171"/>
      <c r="P57" s="169"/>
      <c r="Q57" s="190"/>
      <c r="R57" s="192"/>
      <c r="S57" s="47"/>
    </row>
    <row r="58" spans="3:19" x14ac:dyDescent="0.3"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</row>
    <row r="60" spans="3:19" ht="15" thickBot="1" x14ac:dyDescent="0.35">
      <c r="C60" s="1"/>
    </row>
    <row r="61" spans="3:19" ht="56.25" customHeight="1" thickBot="1" x14ac:dyDescent="0.35">
      <c r="C61" s="25"/>
      <c r="D61" s="168" t="s">
        <v>33</v>
      </c>
      <c r="E61" s="179" t="s">
        <v>137</v>
      </c>
      <c r="F61" s="182" t="s">
        <v>138</v>
      </c>
      <c r="G61" s="177"/>
      <c r="H61" s="195" t="s">
        <v>139</v>
      </c>
      <c r="I61" s="197" t="s">
        <v>140</v>
      </c>
      <c r="J61" s="168" t="s">
        <v>134</v>
      </c>
      <c r="K61" s="170">
        <v>45301</v>
      </c>
      <c r="L61" s="170">
        <v>45315</v>
      </c>
      <c r="M61" s="168" t="s">
        <v>43</v>
      </c>
      <c r="N61" s="170">
        <v>45330</v>
      </c>
      <c r="O61" s="28" t="s">
        <v>43</v>
      </c>
      <c r="P61" s="52"/>
      <c r="Q61" s="187"/>
    </row>
    <row r="62" spans="3:19" ht="15" thickBot="1" x14ac:dyDescent="0.35">
      <c r="C62" s="12"/>
      <c r="D62" s="174"/>
      <c r="E62" s="181"/>
      <c r="F62" s="185"/>
      <c r="G62" s="186"/>
      <c r="H62" s="196"/>
      <c r="I62" s="198"/>
      <c r="J62" s="174"/>
      <c r="K62" s="171"/>
      <c r="L62" s="171"/>
      <c r="M62" s="169"/>
      <c r="N62" s="171"/>
      <c r="O62" s="14" t="s">
        <v>100</v>
      </c>
      <c r="P62" s="22"/>
      <c r="Q62" s="188"/>
    </row>
    <row r="63" spans="3:19" ht="36.6" thickBot="1" x14ac:dyDescent="0.35">
      <c r="C63" s="12"/>
      <c r="D63" s="174"/>
      <c r="E63" s="180"/>
      <c r="F63" s="183"/>
      <c r="G63" s="178"/>
      <c r="H63" s="34" t="s">
        <v>40</v>
      </c>
      <c r="I63" s="53" t="s">
        <v>141</v>
      </c>
      <c r="J63" s="169"/>
      <c r="K63" s="19">
        <v>45331</v>
      </c>
      <c r="L63" s="19">
        <v>45335</v>
      </c>
      <c r="M63" s="40" t="s">
        <v>43</v>
      </c>
      <c r="N63" s="19">
        <v>45349</v>
      </c>
      <c r="O63" s="14" t="s">
        <v>100</v>
      </c>
      <c r="P63" s="22"/>
      <c r="Q63" s="22"/>
    </row>
    <row r="64" spans="3:19" ht="48.6" thickBot="1" x14ac:dyDescent="0.35">
      <c r="C64" s="12"/>
      <c r="D64" s="174"/>
      <c r="E64" s="13" t="s">
        <v>142</v>
      </c>
      <c r="F64" s="182" t="s">
        <v>144</v>
      </c>
      <c r="G64" s="38"/>
      <c r="H64" s="20" t="s">
        <v>145</v>
      </c>
      <c r="I64" s="18" t="s">
        <v>146</v>
      </c>
      <c r="J64" s="14" t="s">
        <v>147</v>
      </c>
      <c r="K64" s="19">
        <v>45397</v>
      </c>
      <c r="L64" s="19">
        <v>45425</v>
      </c>
      <c r="M64" s="14" t="s">
        <v>43</v>
      </c>
      <c r="N64" s="19">
        <v>45442</v>
      </c>
      <c r="O64" s="14" t="s">
        <v>148</v>
      </c>
      <c r="P64" s="15"/>
      <c r="Q64" s="15"/>
    </row>
    <row r="65" spans="3:17" ht="108.6" thickBot="1" x14ac:dyDescent="0.35">
      <c r="C65" s="12"/>
      <c r="D65" s="174"/>
      <c r="E65" s="13" t="s">
        <v>143</v>
      </c>
      <c r="F65" s="185"/>
      <c r="G65" s="38"/>
      <c r="H65" s="20" t="s">
        <v>149</v>
      </c>
      <c r="I65" s="18" t="s">
        <v>150</v>
      </c>
      <c r="J65" s="14" t="s">
        <v>127</v>
      </c>
      <c r="K65" s="19">
        <v>45422</v>
      </c>
      <c r="L65" s="19">
        <v>45427</v>
      </c>
      <c r="M65" s="14" t="s">
        <v>43</v>
      </c>
      <c r="N65" s="19">
        <v>45441</v>
      </c>
      <c r="O65" s="14" t="s">
        <v>151</v>
      </c>
      <c r="P65" s="15"/>
      <c r="Q65" s="15"/>
    </row>
    <row r="66" spans="3:17" ht="84.6" thickBot="1" x14ac:dyDescent="0.35">
      <c r="C66" s="12"/>
      <c r="D66" s="174"/>
      <c r="E66" s="10"/>
      <c r="F66" s="183"/>
      <c r="G66" s="38"/>
      <c r="H66" s="20" t="s">
        <v>149</v>
      </c>
      <c r="I66" s="18" t="s">
        <v>152</v>
      </c>
      <c r="J66" s="14" t="s">
        <v>127</v>
      </c>
      <c r="K66" s="19">
        <v>45342</v>
      </c>
      <c r="L66" s="19">
        <v>45347</v>
      </c>
      <c r="M66" s="14" t="s">
        <v>153</v>
      </c>
      <c r="N66" s="19">
        <v>45362</v>
      </c>
      <c r="O66" s="14" t="s">
        <v>38</v>
      </c>
      <c r="P66" s="15"/>
      <c r="Q66" s="15"/>
    </row>
    <row r="67" spans="3:17" ht="24.6" thickBot="1" x14ac:dyDescent="0.35">
      <c r="C67" s="12"/>
      <c r="D67" s="174"/>
      <c r="E67" s="14" t="s">
        <v>154</v>
      </c>
      <c r="F67" s="20" t="s">
        <v>82</v>
      </c>
      <c r="G67" s="38"/>
      <c r="H67" s="39" t="s">
        <v>82</v>
      </c>
      <c r="I67" s="18" t="s">
        <v>155</v>
      </c>
      <c r="J67" s="14" t="s">
        <v>156</v>
      </c>
      <c r="K67" s="14" t="s">
        <v>157</v>
      </c>
      <c r="L67" s="14" t="s">
        <v>158</v>
      </c>
      <c r="M67" s="14" t="s">
        <v>153</v>
      </c>
      <c r="N67" s="14" t="s">
        <v>159</v>
      </c>
      <c r="O67" s="14" t="s">
        <v>38</v>
      </c>
      <c r="P67" s="15"/>
      <c r="Q67" s="15"/>
    </row>
    <row r="68" spans="3:17" ht="44.25" customHeight="1" x14ac:dyDescent="0.3">
      <c r="C68" s="172"/>
      <c r="D68" s="174"/>
      <c r="E68" s="13" t="s">
        <v>160</v>
      </c>
      <c r="F68" s="182" t="s">
        <v>162</v>
      </c>
      <c r="G68" s="177"/>
      <c r="H68" s="182" t="s">
        <v>162</v>
      </c>
      <c r="I68" s="179" t="s">
        <v>163</v>
      </c>
      <c r="J68" s="179" t="s">
        <v>54</v>
      </c>
      <c r="K68" s="170">
        <v>45041</v>
      </c>
      <c r="L68" s="170">
        <v>45044</v>
      </c>
      <c r="M68" s="168" t="s">
        <v>43</v>
      </c>
      <c r="N68" s="170">
        <v>45056</v>
      </c>
      <c r="O68" s="168" t="s">
        <v>38</v>
      </c>
      <c r="P68" s="172"/>
      <c r="Q68" s="172"/>
    </row>
    <row r="69" spans="3:17" ht="15" thickBot="1" x14ac:dyDescent="0.35">
      <c r="C69" s="173"/>
      <c r="D69" s="174"/>
      <c r="E69" s="14" t="s">
        <v>161</v>
      </c>
      <c r="F69" s="183"/>
      <c r="G69" s="178"/>
      <c r="H69" s="183"/>
      <c r="I69" s="180"/>
      <c r="J69" s="180"/>
      <c r="K69" s="171"/>
      <c r="L69" s="171"/>
      <c r="M69" s="169"/>
      <c r="N69" s="171"/>
      <c r="O69" s="169"/>
      <c r="P69" s="173"/>
      <c r="Q69" s="173"/>
    </row>
    <row r="70" spans="3:17" ht="120.6" thickBot="1" x14ac:dyDescent="0.35">
      <c r="C70" s="172"/>
      <c r="D70" s="174"/>
      <c r="E70" s="13" t="s">
        <v>164</v>
      </c>
      <c r="F70" s="182" t="s">
        <v>166</v>
      </c>
      <c r="G70" s="177"/>
      <c r="H70" s="20" t="s">
        <v>167</v>
      </c>
      <c r="I70" s="18" t="s">
        <v>168</v>
      </c>
      <c r="J70" s="14" t="s">
        <v>169</v>
      </c>
      <c r="K70" s="19">
        <v>45336</v>
      </c>
      <c r="L70" s="14" t="s">
        <v>37</v>
      </c>
      <c r="M70" s="14" t="s">
        <v>43</v>
      </c>
      <c r="N70" s="19">
        <v>45350</v>
      </c>
      <c r="O70" s="14" t="s">
        <v>38</v>
      </c>
      <c r="P70" s="172"/>
      <c r="Q70" s="172"/>
    </row>
    <row r="71" spans="3:17" ht="108.6" thickBot="1" x14ac:dyDescent="0.35">
      <c r="C71" s="184"/>
      <c r="D71" s="174"/>
      <c r="E71" s="13" t="s">
        <v>165</v>
      </c>
      <c r="F71" s="185"/>
      <c r="G71" s="186"/>
      <c r="H71" s="16">
        <v>15000000</v>
      </c>
      <c r="I71" s="18" t="s">
        <v>170</v>
      </c>
      <c r="J71" s="14" t="s">
        <v>169</v>
      </c>
      <c r="K71" s="19">
        <v>45301</v>
      </c>
      <c r="L71" s="19">
        <v>45306</v>
      </c>
      <c r="M71" s="14" t="s">
        <v>43</v>
      </c>
      <c r="N71" s="19">
        <v>45322</v>
      </c>
      <c r="O71" s="14" t="s">
        <v>171</v>
      </c>
      <c r="P71" s="184"/>
      <c r="Q71" s="184"/>
    </row>
    <row r="72" spans="3:17" ht="36.6" thickBot="1" x14ac:dyDescent="0.35">
      <c r="C72" s="173"/>
      <c r="D72" s="174"/>
      <c r="E72" s="10"/>
      <c r="F72" s="183"/>
      <c r="G72" s="178"/>
      <c r="H72" s="20" t="s">
        <v>172</v>
      </c>
      <c r="I72" s="18" t="s">
        <v>173</v>
      </c>
      <c r="J72" s="14" t="s">
        <v>147</v>
      </c>
      <c r="K72" s="19">
        <v>45274</v>
      </c>
      <c r="L72" s="19">
        <v>45306</v>
      </c>
      <c r="M72" s="14" t="s">
        <v>43</v>
      </c>
      <c r="N72" s="19">
        <v>45335</v>
      </c>
      <c r="O72" s="14" t="s">
        <v>171</v>
      </c>
      <c r="P72" s="173"/>
      <c r="Q72" s="173"/>
    </row>
    <row r="73" spans="3:17" ht="32.25" customHeight="1" x14ac:dyDescent="0.3">
      <c r="C73" s="172"/>
      <c r="D73" s="174"/>
      <c r="E73" s="13" t="s">
        <v>174</v>
      </c>
      <c r="F73" s="182" t="s">
        <v>175</v>
      </c>
      <c r="G73" s="177"/>
      <c r="H73" s="175">
        <v>35000000</v>
      </c>
      <c r="I73" s="179" t="s">
        <v>176</v>
      </c>
      <c r="J73" s="179" t="s">
        <v>54</v>
      </c>
      <c r="K73" s="170">
        <v>45342</v>
      </c>
      <c r="L73" s="170">
        <v>45358</v>
      </c>
      <c r="M73" s="168" t="s">
        <v>153</v>
      </c>
      <c r="N73" s="170">
        <v>45379</v>
      </c>
      <c r="O73" s="168" t="s">
        <v>151</v>
      </c>
      <c r="P73" s="172"/>
      <c r="Q73" s="172"/>
    </row>
    <row r="74" spans="3:17" ht="15" thickBot="1" x14ac:dyDescent="0.35">
      <c r="C74" s="173"/>
      <c r="D74" s="169"/>
      <c r="E74" s="14" t="s">
        <v>165</v>
      </c>
      <c r="F74" s="183"/>
      <c r="G74" s="178"/>
      <c r="H74" s="176"/>
      <c r="I74" s="180"/>
      <c r="J74" s="180"/>
      <c r="K74" s="171"/>
      <c r="L74" s="171"/>
      <c r="M74" s="169"/>
      <c r="N74" s="171"/>
      <c r="O74" s="169"/>
      <c r="P74" s="173"/>
      <c r="Q74" s="173"/>
    </row>
    <row r="76" spans="3:17" ht="15" thickBot="1" x14ac:dyDescent="0.35">
      <c r="C76" s="1"/>
    </row>
    <row r="77" spans="3:17" ht="32.25" customHeight="1" thickBot="1" x14ac:dyDescent="0.35">
      <c r="C77" s="25"/>
      <c r="D77" s="168" t="s">
        <v>33</v>
      </c>
      <c r="E77" s="168" t="s">
        <v>177</v>
      </c>
      <c r="F77" s="175">
        <v>4540000</v>
      </c>
      <c r="G77" s="177"/>
      <c r="H77" s="175">
        <v>4540000</v>
      </c>
      <c r="I77" s="179" t="s">
        <v>178</v>
      </c>
      <c r="J77" s="168" t="s">
        <v>42</v>
      </c>
      <c r="K77" s="170">
        <v>45306</v>
      </c>
      <c r="L77" s="170">
        <v>45309</v>
      </c>
      <c r="M77" s="168" t="s">
        <v>43</v>
      </c>
      <c r="N77" s="170">
        <v>44959</v>
      </c>
      <c r="O77" s="168" t="s">
        <v>44</v>
      </c>
      <c r="P77" s="52"/>
      <c r="Q77" s="52"/>
    </row>
    <row r="78" spans="3:17" ht="15" thickBot="1" x14ac:dyDescent="0.35">
      <c r="C78" s="12"/>
      <c r="D78" s="174"/>
      <c r="E78" s="169"/>
      <c r="F78" s="176"/>
      <c r="G78" s="178"/>
      <c r="H78" s="176"/>
      <c r="I78" s="180"/>
      <c r="J78" s="169"/>
      <c r="K78" s="171"/>
      <c r="L78" s="171"/>
      <c r="M78" s="169"/>
      <c r="N78" s="171"/>
      <c r="O78" s="169"/>
      <c r="P78" s="15"/>
      <c r="Q78" s="15"/>
    </row>
    <row r="79" spans="3:17" ht="36.6" thickBot="1" x14ac:dyDescent="0.35">
      <c r="C79" s="12"/>
      <c r="D79" s="174"/>
      <c r="E79" s="14" t="s">
        <v>179</v>
      </c>
      <c r="F79" s="16">
        <v>720000</v>
      </c>
      <c r="G79" s="38"/>
      <c r="H79" s="16">
        <v>720000</v>
      </c>
      <c r="I79" s="18" t="s">
        <v>180</v>
      </c>
      <c r="J79" s="14" t="s">
        <v>42</v>
      </c>
      <c r="K79" s="19">
        <v>45356</v>
      </c>
      <c r="L79" s="19">
        <v>45362</v>
      </c>
      <c r="M79" s="14" t="s">
        <v>43</v>
      </c>
      <c r="N79" s="19">
        <v>45376</v>
      </c>
      <c r="O79" s="14" t="s">
        <v>44</v>
      </c>
      <c r="P79" s="15"/>
      <c r="Q79" s="15"/>
    </row>
    <row r="80" spans="3:17" ht="60.6" thickBot="1" x14ac:dyDescent="0.35">
      <c r="C80" s="12"/>
      <c r="D80" s="174"/>
      <c r="E80" s="14" t="s">
        <v>181</v>
      </c>
      <c r="F80" s="20" t="s">
        <v>182</v>
      </c>
      <c r="G80" s="38"/>
      <c r="H80" s="20" t="s">
        <v>182</v>
      </c>
      <c r="I80" s="18" t="s">
        <v>183</v>
      </c>
      <c r="J80" s="14" t="s">
        <v>54</v>
      </c>
      <c r="K80" s="19">
        <v>45342</v>
      </c>
      <c r="L80" s="19">
        <v>45356</v>
      </c>
      <c r="M80" s="14" t="s">
        <v>43</v>
      </c>
      <c r="N80" s="19">
        <v>45371</v>
      </c>
      <c r="O80" s="14" t="s">
        <v>38</v>
      </c>
      <c r="P80" s="15"/>
      <c r="Q80" s="15"/>
    </row>
    <row r="81" spans="3:17" ht="36.6" thickBot="1" x14ac:dyDescent="0.35">
      <c r="C81" s="12"/>
      <c r="D81" s="169"/>
      <c r="E81" s="14" t="s">
        <v>184</v>
      </c>
      <c r="F81" s="16">
        <v>9995000</v>
      </c>
      <c r="G81" s="38"/>
      <c r="H81" s="16">
        <v>9995000</v>
      </c>
      <c r="I81" s="18" t="s">
        <v>185</v>
      </c>
      <c r="J81" s="14" t="s">
        <v>42</v>
      </c>
      <c r="K81" s="19">
        <v>45358</v>
      </c>
      <c r="L81" s="19">
        <v>45363</v>
      </c>
      <c r="M81" s="14" t="s">
        <v>43</v>
      </c>
      <c r="N81" s="19">
        <v>45377</v>
      </c>
      <c r="O81" s="14" t="s">
        <v>44</v>
      </c>
      <c r="P81" s="15"/>
      <c r="Q81" s="15"/>
    </row>
    <row r="82" spans="3:17" ht="15.6" x14ac:dyDescent="0.3">
      <c r="C82" s="54"/>
    </row>
  </sheetData>
  <mergeCells count="145">
    <mergeCell ref="C18:R18"/>
    <mergeCell ref="C19:C22"/>
    <mergeCell ref="D19:G19"/>
    <mergeCell ref="D20:G20"/>
    <mergeCell ref="H19:H22"/>
    <mergeCell ref="I19:I22"/>
    <mergeCell ref="K19:K22"/>
    <mergeCell ref="L19:L22"/>
    <mergeCell ref="M19:M22"/>
    <mergeCell ref="N19:N22"/>
    <mergeCell ref="C33:C34"/>
    <mergeCell ref="E33:E35"/>
    <mergeCell ref="F33:F34"/>
    <mergeCell ref="G33:G35"/>
    <mergeCell ref="H33:H34"/>
    <mergeCell ref="I33:I34"/>
    <mergeCell ref="Q19:Q22"/>
    <mergeCell ref="R19:R22"/>
    <mergeCell ref="D21:D22"/>
    <mergeCell ref="F21:F22"/>
    <mergeCell ref="D23:D27"/>
    <mergeCell ref="D30:D43"/>
    <mergeCell ref="E30:E31"/>
    <mergeCell ref="F30:F31"/>
    <mergeCell ref="G30:G31"/>
    <mergeCell ref="H30:H31"/>
    <mergeCell ref="R33:R34"/>
    <mergeCell ref="E37:E38"/>
    <mergeCell ref="G37:G38"/>
    <mergeCell ref="H37:H38"/>
    <mergeCell ref="K37:K38"/>
    <mergeCell ref="L37:L38"/>
    <mergeCell ref="M37:M38"/>
    <mergeCell ref="N37:N38"/>
    <mergeCell ref="K33:K34"/>
    <mergeCell ref="L33:L34"/>
    <mergeCell ref="M33:M34"/>
    <mergeCell ref="N33:N34"/>
    <mergeCell ref="P33:P34"/>
    <mergeCell ref="P37:P38"/>
    <mergeCell ref="E40:E43"/>
    <mergeCell ref="G40:G43"/>
    <mergeCell ref="K41:K42"/>
    <mergeCell ref="L41:L42"/>
    <mergeCell ref="M41:M42"/>
    <mergeCell ref="N41:N42"/>
    <mergeCell ref="O41:O42"/>
    <mergeCell ref="Q33:Q34"/>
    <mergeCell ref="C45:C46"/>
    <mergeCell ref="D45:D57"/>
    <mergeCell ref="E45:E46"/>
    <mergeCell ref="F45:F46"/>
    <mergeCell ref="G45:H45"/>
    <mergeCell ref="K45:K46"/>
    <mergeCell ref="G46:H46"/>
    <mergeCell ref="G47:H47"/>
    <mergeCell ref="G48:H48"/>
    <mergeCell ref="G49:H49"/>
    <mergeCell ref="H55:I55"/>
    <mergeCell ref="C56:C57"/>
    <mergeCell ref="E56:E57"/>
    <mergeCell ref="F56:F57"/>
    <mergeCell ref="G56:G57"/>
    <mergeCell ref="H56:I56"/>
    <mergeCell ref="G50:H50"/>
    <mergeCell ref="G51:H51"/>
    <mergeCell ref="E52:E54"/>
    <mergeCell ref="F52:F54"/>
    <mergeCell ref="G52:H54"/>
    <mergeCell ref="O37:O38"/>
    <mergeCell ref="J33:J34"/>
    <mergeCell ref="R52:S52"/>
    <mergeCell ref="R53:S53"/>
    <mergeCell ref="R54:S54"/>
    <mergeCell ref="L45:L46"/>
    <mergeCell ref="M45:M46"/>
    <mergeCell ref="N45:N46"/>
    <mergeCell ref="O45:O46"/>
    <mergeCell ref="Q45:Q46"/>
    <mergeCell ref="R45:R46"/>
    <mergeCell ref="N61:N62"/>
    <mergeCell ref="Q61:Q62"/>
    <mergeCell ref="F64:F66"/>
    <mergeCell ref="Q56:Q57"/>
    <mergeCell ref="R56:R57"/>
    <mergeCell ref="H57:I57"/>
    <mergeCell ref="F61:F63"/>
    <mergeCell ref="G61:G63"/>
    <mergeCell ref="H61:H62"/>
    <mergeCell ref="I61:I62"/>
    <mergeCell ref="J61:J63"/>
    <mergeCell ref="K56:K57"/>
    <mergeCell ref="L56:L57"/>
    <mergeCell ref="M56:M57"/>
    <mergeCell ref="N56:N57"/>
    <mergeCell ref="O56:O57"/>
    <mergeCell ref="P56:P57"/>
    <mergeCell ref="C73:C74"/>
    <mergeCell ref="F73:F74"/>
    <mergeCell ref="G73:G74"/>
    <mergeCell ref="H73:H74"/>
    <mergeCell ref="I73:I74"/>
    <mergeCell ref="J73:J74"/>
    <mergeCell ref="Q68:Q69"/>
    <mergeCell ref="C70:C72"/>
    <mergeCell ref="F70:F72"/>
    <mergeCell ref="G70:G72"/>
    <mergeCell ref="P70:P72"/>
    <mergeCell ref="Q70:Q72"/>
    <mergeCell ref="K68:K69"/>
    <mergeCell ref="L68:L69"/>
    <mergeCell ref="M68:M69"/>
    <mergeCell ref="N68:N69"/>
    <mergeCell ref="O68:O69"/>
    <mergeCell ref="P68:P69"/>
    <mergeCell ref="C68:C69"/>
    <mergeCell ref="F68:F69"/>
    <mergeCell ref="G68:G69"/>
    <mergeCell ref="H68:H69"/>
    <mergeCell ref="I68:I69"/>
    <mergeCell ref="J68:J69"/>
    <mergeCell ref="M77:M78"/>
    <mergeCell ref="N77:N78"/>
    <mergeCell ref="O77:O78"/>
    <mergeCell ref="Q73:Q74"/>
    <mergeCell ref="D77:D81"/>
    <mergeCell ref="E77:E78"/>
    <mergeCell ref="F77:F78"/>
    <mergeCell ref="G77:G78"/>
    <mergeCell ref="H77:H78"/>
    <mergeCell ref="I77:I78"/>
    <mergeCell ref="J77:J78"/>
    <mergeCell ref="K77:K78"/>
    <mergeCell ref="L77:L78"/>
    <mergeCell ref="K73:K74"/>
    <mergeCell ref="L73:L74"/>
    <mergeCell ref="M73:M74"/>
    <mergeCell ref="N73:N74"/>
    <mergeCell ref="O73:O74"/>
    <mergeCell ref="P73:P74"/>
    <mergeCell ref="D61:D74"/>
    <mergeCell ref="E61:E63"/>
    <mergeCell ref="K61:K62"/>
    <mergeCell ref="L61:L62"/>
    <mergeCell ref="M61:M6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2:H11"/>
  <sheetViews>
    <sheetView workbookViewId="0">
      <selection activeCell="G12" sqref="G12"/>
    </sheetView>
  </sheetViews>
  <sheetFormatPr baseColWidth="10" defaultRowHeight="14.4" x14ac:dyDescent="0.3"/>
  <cols>
    <col min="4" max="4" width="13.88671875" bestFit="1" customWidth="1"/>
    <col min="8" max="8" width="13.88671875" style="55" bestFit="1" customWidth="1"/>
  </cols>
  <sheetData>
    <row r="2" spans="4:8" x14ac:dyDescent="0.3">
      <c r="D2" s="55"/>
    </row>
    <row r="3" spans="4:8" x14ac:dyDescent="0.3">
      <c r="D3" s="55">
        <v>2990000</v>
      </c>
      <c r="H3" s="55">
        <v>12625000</v>
      </c>
    </row>
    <row r="4" spans="4:8" x14ac:dyDescent="0.3">
      <c r="D4" s="55">
        <v>3990000</v>
      </c>
      <c r="H4" s="55">
        <v>7800000</v>
      </c>
    </row>
    <row r="5" spans="4:8" x14ac:dyDescent="0.3">
      <c r="D5" s="55">
        <v>2050000</v>
      </c>
      <c r="H5" s="55">
        <f>+H3-H4</f>
        <v>4825000</v>
      </c>
    </row>
    <row r="6" spans="4:8" x14ac:dyDescent="0.3">
      <c r="D6" s="55">
        <v>12390000</v>
      </c>
      <c r="G6" s="56">
        <v>21438000</v>
      </c>
    </row>
    <row r="7" spans="4:8" x14ac:dyDescent="0.3">
      <c r="H7" s="55">
        <v>7200000</v>
      </c>
    </row>
    <row r="8" spans="4:8" x14ac:dyDescent="0.3">
      <c r="H8" s="55">
        <v>8000000</v>
      </c>
    </row>
    <row r="9" spans="4:8" x14ac:dyDescent="0.3">
      <c r="H9" s="55">
        <f>+H7+H8+H5</f>
        <v>20025000</v>
      </c>
    </row>
    <row r="11" spans="4:8" x14ac:dyDescent="0.3">
      <c r="G11" s="57">
        <f>+H9+G6</f>
        <v>41463000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7970D-A8D6-40BC-BCB3-7588465B1CEA}">
  <dimension ref="B5:D7"/>
  <sheetViews>
    <sheetView workbookViewId="0">
      <selection activeCell="E13" sqref="E13"/>
    </sheetView>
  </sheetViews>
  <sheetFormatPr baseColWidth="10" defaultRowHeight="14.4" x14ac:dyDescent="0.3"/>
  <cols>
    <col min="2" max="3" width="12.109375" bestFit="1" customWidth="1"/>
  </cols>
  <sheetData>
    <row r="5" spans="2:4" ht="15" thickBot="1" x14ac:dyDescent="0.35"/>
    <row r="6" spans="2:4" ht="15" thickBot="1" x14ac:dyDescent="0.35">
      <c r="B6" s="95">
        <v>772270013</v>
      </c>
      <c r="C6" s="94">
        <v>370840540</v>
      </c>
      <c r="D6" s="96">
        <f>+C6/B6</f>
        <v>0.4801954416945618</v>
      </c>
    </row>
    <row r="7" spans="2:4" ht="15" thickTop="1" x14ac:dyDescent="0.3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PPM 2026</vt:lpstr>
      <vt:lpstr>Feuil2</vt:lpstr>
      <vt:lpstr>Feuil3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coulibaly adjaratou</dc:creator>
  <cp:lastModifiedBy>HP</cp:lastModifiedBy>
  <cp:lastPrinted>2026-04-12T00:25:02Z</cp:lastPrinted>
  <dcterms:created xsi:type="dcterms:W3CDTF">2024-03-08T23:25:48Z</dcterms:created>
  <dcterms:modified xsi:type="dcterms:W3CDTF">2026-04-12T00:25:08Z</dcterms:modified>
</cp:coreProperties>
</file>